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fo\DESE-FNS\Donated Foods\Processing Packets\SY 24-25 Processing Packet\Commodity Packet Planning and Templates\Packet Responses from Vendors\010 Commodity Calculators\"/>
    </mc:Choice>
  </mc:AlternateContent>
  <xr:revisionPtr revIDLastSave="0" documentId="8_{D513D8D1-15A8-4B9C-B0CC-E0C011BC5DFA}" xr6:coauthVersionLast="36" xr6:coauthVersionMax="36" xr10:uidLastSave="{00000000-0000-0000-0000-000000000000}"/>
  <bookViews>
    <workbookView xWindow="0" yWindow="0" windowWidth="20520" windowHeight="9435" xr2:uid="{00000000-000D-0000-FFFF-FFFF00000000}"/>
  </bookViews>
  <sheets>
    <sheet name="Peterson Farms Calculator" sheetId="3" r:id="rId1"/>
  </sheets>
  <definedNames>
    <definedName name="_xlnm._FilterDatabase" localSheetId="0" hidden="1">'Peterson Farms Calculator'!#REF!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3" l="1"/>
  <c r="G9" i="3"/>
  <c r="G10" i="3"/>
  <c r="G11" i="3"/>
  <c r="G12" i="3"/>
  <c r="G13" i="3"/>
  <c r="L33" i="3"/>
  <c r="K34" i="3"/>
  <c r="G30" i="3"/>
  <c r="I32" i="3"/>
  <c r="F32" i="3"/>
  <c r="G32" i="3" s="1"/>
  <c r="K32" i="3" s="1"/>
  <c r="L32" i="3" s="1"/>
  <c r="I31" i="3"/>
  <c r="F31" i="3"/>
  <c r="G31" i="3" s="1"/>
  <c r="K31" i="3" s="1"/>
  <c r="L31" i="3" s="1"/>
  <c r="I30" i="3"/>
  <c r="F30" i="3"/>
  <c r="K30" i="3" s="1"/>
  <c r="L30" i="3" s="1"/>
  <c r="I29" i="3"/>
  <c r="F29" i="3"/>
  <c r="G29" i="3" s="1"/>
  <c r="K29" i="3" s="1"/>
  <c r="L29" i="3" s="1"/>
  <c r="I28" i="3"/>
  <c r="F28" i="3"/>
  <c r="G28" i="3" s="1"/>
  <c r="K28" i="3" s="1"/>
  <c r="L28" i="3" s="1"/>
  <c r="I27" i="3"/>
  <c r="I26" i="3"/>
  <c r="I25" i="3"/>
  <c r="I24" i="3"/>
  <c r="I23" i="3"/>
  <c r="I22" i="3"/>
  <c r="I21" i="3"/>
  <c r="I20" i="3"/>
  <c r="I12" i="3"/>
  <c r="F12" i="3"/>
  <c r="K12" i="3" l="1"/>
  <c r="L12" i="3" s="1"/>
  <c r="I11" i="3"/>
  <c r="F13" i="3" l="1"/>
  <c r="F8" i="3"/>
  <c r="F27" i="3" l="1"/>
  <c r="G27" i="3" s="1"/>
  <c r="K27" i="3" s="1"/>
  <c r="L27" i="3" s="1"/>
  <c r="F26" i="3"/>
  <c r="G26" i="3" s="1"/>
  <c r="K26" i="3" s="1"/>
  <c r="L26" i="3" s="1"/>
  <c r="F25" i="3" l="1"/>
  <c r="G25" i="3" s="1"/>
  <c r="K25" i="3" s="1"/>
  <c r="L25" i="3" s="1"/>
  <c r="I9" i="3"/>
  <c r="F22" i="3" l="1"/>
  <c r="G22" i="3" s="1"/>
  <c r="K22" i="3" s="1"/>
  <c r="L22" i="3" s="1"/>
  <c r="F10" i="3" l="1"/>
  <c r="F11" i="3"/>
  <c r="F9" i="3"/>
  <c r="K8" i="3" l="1"/>
  <c r="F24" i="3"/>
  <c r="G24" i="3" s="1"/>
  <c r="K24" i="3" s="1"/>
  <c r="L24" i="3" s="1"/>
  <c r="F23" i="3"/>
  <c r="G23" i="3" s="1"/>
  <c r="K23" i="3" s="1"/>
  <c r="L23" i="3" s="1"/>
  <c r="F21" i="3"/>
  <c r="G21" i="3" s="1"/>
  <c r="K21" i="3" s="1"/>
  <c r="L21" i="3" s="1"/>
  <c r="F20" i="3"/>
  <c r="G20" i="3" s="1"/>
  <c r="K20" i="3" s="1"/>
  <c r="L20" i="3" s="1"/>
  <c r="F19" i="3"/>
  <c r="G19" i="3" s="1"/>
  <c r="I19" i="3"/>
  <c r="I13" i="3"/>
  <c r="I10" i="3"/>
  <c r="I8" i="3"/>
  <c r="K13" i="3"/>
  <c r="L13" i="3" s="1"/>
  <c r="L8" i="3" l="1"/>
  <c r="K19" i="3"/>
  <c r="K9" i="3"/>
  <c r="L9" i="3" s="1"/>
  <c r="K10" i="3"/>
  <c r="L10" i="3" s="1"/>
  <c r="K11" i="3"/>
  <c r="L11" i="3" s="1"/>
  <c r="L19" i="3" l="1"/>
  <c r="K15" i="3"/>
  <c r="L14" i="3"/>
  <c r="F38" i="3" l="1"/>
  <c r="H38" i="3"/>
</calcChain>
</file>

<file path=xl/sharedStrings.xml><?xml version="1.0" encoding="utf-8"?>
<sst xmlns="http://schemas.openxmlformats.org/spreadsheetml/2006/main" count="72" uniqueCount="61">
  <si>
    <t>Description</t>
  </si>
  <si>
    <t>Raw Case Value</t>
  </si>
  <si>
    <t>Product Code</t>
  </si>
  <si>
    <t>Net Weight Per Case</t>
  </si>
  <si>
    <t>Total Servings Per Case</t>
  </si>
  <si>
    <t>Fresh Sliced Apples 2oz</t>
  </si>
  <si>
    <t>Raw Whole Apples For Processing - Bulk</t>
  </si>
  <si>
    <t>FRESH CUT</t>
  </si>
  <si>
    <t>APPLESAUCE</t>
  </si>
  <si>
    <t>ASA10001</t>
  </si>
  <si>
    <t>ASA10008</t>
  </si>
  <si>
    <t>ASA10013</t>
  </si>
  <si>
    <t>ASA10014</t>
  </si>
  <si>
    <t>Raw Pound Value</t>
  </si>
  <si>
    <t>Commodity Inventory Drawdown   lbs per case</t>
  </si>
  <si>
    <t>Commodity Inventory Drawdown          lbs per case</t>
  </si>
  <si>
    <t>Applesauce Unsweetened Cinnamon 4.5oz</t>
  </si>
  <si>
    <t>Applesauce Unsweetened Strawberry 4.5oz</t>
  </si>
  <si>
    <t>Applesauce Unsweetened Peach 4.5oz</t>
  </si>
  <si>
    <t>ASA10017</t>
  </si>
  <si>
    <t>ASA10018</t>
  </si>
  <si>
    <t>Average Weekly Servings</t>
  </si>
  <si>
    <t>Estimated Annual Servings/yr (36 weeks)</t>
  </si>
  <si>
    <t>Estimated Number of Finished Cases/yr    (36 weeks)</t>
  </si>
  <si>
    <t>Peterson Farm's USDA Foods Commodity Calculator</t>
  </si>
  <si>
    <t xml:space="preserve">TOTAL 110149                      to ORDER </t>
  </si>
  <si>
    <t>Pounds</t>
  </si>
  <si>
    <t>ASA10020</t>
  </si>
  <si>
    <t>Applesauce Unsweetened Mixed Berries 4.5oz</t>
  </si>
  <si>
    <t>ASA10015</t>
  </si>
  <si>
    <t>Applesauce Unsweetened Strawberry Banana 4.5oz</t>
  </si>
  <si>
    <t>Applesauce Unsweetened Original 4.5oz</t>
  </si>
  <si>
    <t>ASA10027</t>
  </si>
  <si>
    <t>Applesauce Unsweetened Birthday Cake 4.5oz</t>
  </si>
  <si>
    <t>Dollars</t>
  </si>
  <si>
    <t>Total Raw Pounds Needed</t>
  </si>
  <si>
    <t xml:space="preserve">Total Entitlement Dollars Needed </t>
  </si>
  <si>
    <t>Commodity inventory drawdown $ per case</t>
  </si>
  <si>
    <t>Total Dollars for 110149</t>
  </si>
  <si>
    <t>Total pounds to order for fresh-cut 110149</t>
  </si>
  <si>
    <t>Total Dollars 110149 for Applesauce</t>
  </si>
  <si>
    <t>Total pounds 110149 to order for Applesauce</t>
  </si>
  <si>
    <t>BPID: 5003777</t>
  </si>
  <si>
    <t>Fresh Sliced Apples 2oz (prev. MFG 210005)</t>
  </si>
  <si>
    <t>Fresh Sliced Apples 3oz (prev MFG 210003)</t>
  </si>
  <si>
    <t>Fresh Sliced Apples 16oz (prev MFG 210004)</t>
  </si>
  <si>
    <t>Fresh Sliced Apples 4oz (prev MFG 210006)</t>
  </si>
  <si>
    <t>Fresh Sliced Apples 2oz (prev. MFG 210007)</t>
  </si>
  <si>
    <t>SY 2023-2024</t>
  </si>
  <si>
    <t>Applesauce Unsweetened Blue Raspberry 4.5 oz</t>
  </si>
  <si>
    <t>Applesauce Unsweetened Watermelon 4.5 oz</t>
  </si>
  <si>
    <t>ASA10028</t>
  </si>
  <si>
    <t>ASA10046</t>
  </si>
  <si>
    <t>ASA10037</t>
  </si>
  <si>
    <t>ASA10038</t>
  </si>
  <si>
    <t>ASA10039</t>
  </si>
  <si>
    <t>Applesauce Unsweetened Sour Apple 4.5 oz</t>
  </si>
  <si>
    <t>Applesauce Unsweetened Sour Cherry 4.5 oz</t>
  </si>
  <si>
    <t>Applesauce POUCH Unsweetened Original 108oz</t>
  </si>
  <si>
    <t>Applesauce POUCH Unsweetened Cinnamon 108oz</t>
  </si>
  <si>
    <t>Applesauce POUCH Unsweetened Strawberry 108oz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</si>
</sst>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00_);[Red]\(&quot;$&quot;#,##0.0000\)"/>
  </numFmts>
  <fonts count="15" x14ac:knownFonts="1">
    <font>
      <sz val="10"/>
      <name val="Arial"/>
    </font>
    <font>
      <sz val="10"/>
      <name val="Arial"/>
      <family val="2"/>
    </font>
    <font>
      <sz val="12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24"/>
      <color indexed="9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b/>
      <sz val="11"/>
      <name val="Arial Black"/>
      <family val="2"/>
    </font>
    <font>
      <b/>
      <sz val="12"/>
      <name val="Arial Black"/>
      <family val="2"/>
    </font>
    <font>
      <b/>
      <sz val="22"/>
      <color rgb="FFFF0000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2" fillId="0" borderId="0"/>
  </cellStyleXfs>
  <cellXfs count="100">
    <xf numFmtId="0" fontId="0" fillId="0" borderId="0" xfId="0"/>
    <xf numFmtId="1" fontId="3" fillId="0" borderId="1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left" vertical="center"/>
    </xf>
    <xf numFmtId="0" fontId="0" fillId="0" borderId="0" xfId="0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2" fontId="8" fillId="0" borderId="0" xfId="0" applyNumberFormat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left"/>
      <protection locked="0"/>
    </xf>
    <xf numFmtId="1" fontId="5" fillId="3" borderId="4" xfId="4" applyNumberFormat="1" applyFont="1" applyFill="1" applyBorder="1" applyAlignment="1" applyProtection="1">
      <alignment horizontal="left" vertical="center"/>
      <protection locked="0"/>
    </xf>
    <xf numFmtId="1" fontId="5" fillId="3" borderId="3" xfId="4" applyNumberFormat="1" applyFont="1" applyFill="1" applyBorder="1" applyAlignment="1" applyProtection="1">
      <alignment horizontal="left" vertical="center"/>
      <protection locked="0"/>
    </xf>
    <xf numFmtId="0" fontId="0" fillId="3" borderId="5" xfId="0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43" fontId="9" fillId="3" borderId="5" xfId="1" applyFon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4" fillId="3" borderId="2" xfId="0" applyFont="1" applyFill="1" applyBorder="1" applyProtection="1">
      <protection locked="0"/>
    </xf>
    <xf numFmtId="0" fontId="4" fillId="3" borderId="7" xfId="0" applyFont="1" applyFill="1" applyBorder="1" applyAlignment="1" applyProtection="1">
      <alignment wrapText="1"/>
      <protection locked="0"/>
    </xf>
    <xf numFmtId="0" fontId="4" fillId="3" borderId="7" xfId="0" applyFont="1" applyFill="1" applyBorder="1" applyAlignment="1" applyProtection="1">
      <alignment horizontal="center" wrapText="1"/>
      <protection locked="0"/>
    </xf>
    <xf numFmtId="2" fontId="4" fillId="3" borderId="7" xfId="0" applyNumberFormat="1" applyFont="1" applyFill="1" applyBorder="1" applyAlignment="1" applyProtection="1">
      <alignment horizontal="center" wrapText="1"/>
      <protection locked="0"/>
    </xf>
    <xf numFmtId="43" fontId="4" fillId="3" borderId="7" xfId="1" applyFont="1" applyFill="1" applyBorder="1" applyAlignment="1" applyProtection="1">
      <alignment horizontal="center" wrapText="1"/>
      <protection locked="0"/>
    </xf>
    <xf numFmtId="1" fontId="3" fillId="0" borderId="1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1" fontId="6" fillId="4" borderId="2" xfId="0" applyNumberFormat="1" applyFont="1" applyFill="1" applyBorder="1" applyAlignment="1" applyProtection="1">
      <alignment horizontal="left" vertical="center"/>
      <protection locked="0"/>
    </xf>
    <xf numFmtId="0" fontId="6" fillId="4" borderId="3" xfId="0" applyFont="1" applyFill="1" applyBorder="1" applyAlignment="1" applyProtection="1">
      <alignment horizontal="left" vertical="center" wrapText="1"/>
      <protection locked="0"/>
    </xf>
    <xf numFmtId="164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Protection="1">
      <protection locked="0"/>
    </xf>
    <xf numFmtId="1" fontId="6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164" fontId="6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1" fontId="5" fillId="6" borderId="3" xfId="4" applyNumberFormat="1" applyFont="1" applyFill="1" applyBorder="1" applyAlignment="1" applyProtection="1">
      <alignment horizontal="left" vertical="center"/>
      <protection locked="0"/>
    </xf>
    <xf numFmtId="2" fontId="3" fillId="6" borderId="5" xfId="4" applyNumberFormat="1" applyFont="1" applyFill="1" applyBorder="1" applyAlignment="1" applyProtection="1">
      <alignment horizontal="center" vertical="center"/>
      <protection locked="0"/>
    </xf>
    <xf numFmtId="1" fontId="3" fillId="6" borderId="5" xfId="4" applyNumberFormat="1" applyFont="1" applyFill="1" applyBorder="1" applyAlignment="1" applyProtection="1">
      <alignment horizontal="center" vertical="center"/>
      <protection locked="0"/>
    </xf>
    <xf numFmtId="0" fontId="0" fillId="6" borderId="5" xfId="0" applyFill="1" applyBorder="1" applyProtection="1">
      <protection locked="0"/>
    </xf>
    <xf numFmtId="0" fontId="4" fillId="6" borderId="2" xfId="0" applyFont="1" applyFill="1" applyBorder="1" applyProtection="1">
      <protection locked="0"/>
    </xf>
    <xf numFmtId="0" fontId="4" fillId="6" borderId="7" xfId="0" applyFont="1" applyFill="1" applyBorder="1" applyAlignment="1" applyProtection="1">
      <alignment wrapText="1"/>
      <protection locked="0"/>
    </xf>
    <xf numFmtId="0" fontId="4" fillId="6" borderId="7" xfId="0" applyFont="1" applyFill="1" applyBorder="1" applyAlignment="1" applyProtection="1">
      <alignment horizontal="center" wrapText="1"/>
      <protection locked="0"/>
    </xf>
    <xf numFmtId="2" fontId="0" fillId="0" borderId="0" xfId="0" applyNumberFormat="1" applyProtection="1">
      <protection locked="0"/>
    </xf>
    <xf numFmtId="43" fontId="0" fillId="0" borderId="0" xfId="1" applyFont="1" applyProtection="1">
      <protection locked="0"/>
    </xf>
    <xf numFmtId="43" fontId="0" fillId="0" borderId="0" xfId="1" applyFont="1" applyFill="1" applyBorder="1" applyProtection="1"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Alignment="1" applyProtection="1">
      <alignment horizontal="right"/>
      <protection locked="0"/>
    </xf>
    <xf numFmtId="43" fontId="0" fillId="0" borderId="2" xfId="1" applyFont="1" applyBorder="1" applyProtection="1"/>
    <xf numFmtId="44" fontId="0" fillId="0" borderId="2" xfId="2" applyFont="1" applyBorder="1" applyProtection="1"/>
    <xf numFmtId="0" fontId="6" fillId="4" borderId="8" xfId="0" applyFont="1" applyFill="1" applyBorder="1"/>
    <xf numFmtId="2" fontId="6" fillId="4" borderId="8" xfId="0" applyNumberFormat="1" applyFont="1" applyFill="1" applyBorder="1"/>
    <xf numFmtId="0" fontId="7" fillId="4" borderId="8" xfId="0" applyFont="1" applyFill="1" applyBorder="1"/>
    <xf numFmtId="43" fontId="6" fillId="4" borderId="9" xfId="1" applyFont="1" applyFill="1" applyBorder="1" applyProtection="1"/>
    <xf numFmtId="44" fontId="6" fillId="4" borderId="5" xfId="2" applyFont="1" applyFill="1" applyBorder="1" applyProtection="1"/>
    <xf numFmtId="44" fontId="6" fillId="4" borderId="10" xfId="2" applyFont="1" applyFill="1" applyBorder="1" applyProtection="1"/>
    <xf numFmtId="0" fontId="6" fillId="5" borderId="11" xfId="0" applyFont="1" applyFill="1" applyBorder="1"/>
    <xf numFmtId="0" fontId="6" fillId="5" borderId="12" xfId="0" applyFont="1" applyFill="1" applyBorder="1"/>
    <xf numFmtId="2" fontId="6" fillId="5" borderId="12" xfId="0" applyNumberFormat="1" applyFont="1" applyFill="1" applyBorder="1"/>
    <xf numFmtId="0" fontId="7" fillId="5" borderId="12" xfId="0" applyFont="1" applyFill="1" applyBorder="1"/>
    <xf numFmtId="43" fontId="6" fillId="5" borderId="10" xfId="1" applyFont="1" applyFill="1" applyBorder="1" applyProtection="1"/>
    <xf numFmtId="0" fontId="6" fillId="0" borderId="0" xfId="0" applyFont="1"/>
    <xf numFmtId="2" fontId="6" fillId="0" borderId="0" xfId="0" applyNumberFormat="1" applyFont="1"/>
    <xf numFmtId="0" fontId="7" fillId="0" borderId="0" xfId="0" applyFont="1"/>
    <xf numFmtId="43" fontId="6" fillId="0" borderId="0" xfId="1" applyFont="1" applyFill="1" applyBorder="1" applyProtection="1"/>
    <xf numFmtId="0" fontId="0" fillId="6" borderId="5" xfId="0" applyFill="1" applyBorder="1"/>
    <xf numFmtId="2" fontId="0" fillId="6" borderId="5" xfId="0" applyNumberFormat="1" applyFill="1" applyBorder="1"/>
    <xf numFmtId="43" fontId="9" fillId="6" borderId="5" xfId="1" applyFont="1" applyFill="1" applyBorder="1" applyProtection="1"/>
    <xf numFmtId="0" fontId="0" fillId="6" borderId="6" xfId="0" applyFill="1" applyBorder="1"/>
    <xf numFmtId="0" fontId="4" fillId="6" borderId="7" xfId="0" applyFont="1" applyFill="1" applyBorder="1" applyAlignment="1">
      <alignment horizontal="center" wrapText="1"/>
    </xf>
    <xf numFmtId="43" fontId="6" fillId="5" borderId="13" xfId="1" applyFont="1" applyFill="1" applyBorder="1" applyProtection="1"/>
    <xf numFmtId="0" fontId="1" fillId="0" borderId="2" xfId="0" applyFont="1" applyBorder="1" applyAlignment="1">
      <alignment horizontal="left" vertical="center"/>
    </xf>
    <xf numFmtId="0" fontId="0" fillId="2" borderId="2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44" fontId="0" fillId="0" borderId="2" xfId="2" applyFont="1" applyBorder="1" applyAlignment="1" applyProtection="1">
      <alignment horizontal="center"/>
    </xf>
    <xf numFmtId="1" fontId="6" fillId="6" borderId="18" xfId="0" applyNumberFormat="1" applyFont="1" applyFill="1" applyBorder="1" applyAlignment="1" applyProtection="1">
      <alignment horizontal="left" vertical="center"/>
      <protection locked="0"/>
    </xf>
    <xf numFmtId="0" fontId="0" fillId="6" borderId="20" xfId="0" applyFill="1" applyBorder="1" applyProtection="1">
      <protection locked="0"/>
    </xf>
    <xf numFmtId="0" fontId="0" fillId="6" borderId="0" xfId="0" applyFill="1"/>
    <xf numFmtId="2" fontId="0" fillId="6" borderId="0" xfId="0" applyNumberFormat="1" applyFill="1"/>
    <xf numFmtId="43" fontId="6" fillId="6" borderId="21" xfId="1" applyFont="1" applyFill="1" applyBorder="1" applyProtection="1"/>
    <xf numFmtId="44" fontId="9" fillId="6" borderId="20" xfId="2" applyFont="1" applyFill="1" applyBorder="1" applyProtection="1"/>
    <xf numFmtId="44" fontId="6" fillId="6" borderId="21" xfId="2" applyFont="1" applyFill="1" applyBorder="1" applyProtection="1"/>
    <xf numFmtId="1" fontId="1" fillId="0" borderId="2" xfId="0" applyNumberFormat="1" applyFont="1" applyBorder="1" applyAlignment="1">
      <alignment horizontal="left" vertical="center"/>
    </xf>
    <xf numFmtId="43" fontId="4" fillId="6" borderId="7" xfId="1" applyFont="1" applyFill="1" applyBorder="1" applyAlignment="1" applyProtection="1">
      <alignment horizontal="center" wrapText="1"/>
      <protection locked="0"/>
    </xf>
    <xf numFmtId="0" fontId="6" fillId="5" borderId="22" xfId="0" applyFont="1" applyFill="1" applyBorder="1"/>
    <xf numFmtId="0" fontId="7" fillId="5" borderId="13" xfId="0" applyFont="1" applyFill="1" applyBorder="1"/>
    <xf numFmtId="0" fontId="0" fillId="5" borderId="2" xfId="0" applyFill="1" applyBorder="1" applyAlignment="1" applyProtection="1">
      <alignment horizontal="center"/>
      <protection locked="0"/>
    </xf>
    <xf numFmtId="1" fontId="1" fillId="0" borderId="18" xfId="0" applyNumberFormat="1" applyFont="1" applyBorder="1" applyAlignment="1">
      <alignment horizontal="left" vertical="center"/>
    </xf>
    <xf numFmtId="0" fontId="8" fillId="7" borderId="0" xfId="0" applyFont="1" applyFill="1" applyAlignment="1" applyProtection="1">
      <alignment horizontal="center"/>
      <protection locked="0"/>
    </xf>
    <xf numFmtId="0" fontId="11" fillId="5" borderId="0" xfId="0" applyFont="1" applyFill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43" fontId="12" fillId="5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/>
    <xf numFmtId="43" fontId="12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/>
    </xf>
    <xf numFmtId="43" fontId="12" fillId="5" borderId="18" xfId="0" applyNumberFormat="1" applyFont="1" applyFill="1" applyBorder="1" applyAlignment="1">
      <alignment vertical="center"/>
    </xf>
    <xf numFmtId="0" fontId="14" fillId="0" borderId="19" xfId="0" applyFont="1" applyBorder="1" applyAlignment="1">
      <alignment vertical="center"/>
    </xf>
    <xf numFmtId="43" fontId="12" fillId="5" borderId="15" xfId="0" applyNumberFormat="1" applyFont="1" applyFill="1" applyBorder="1" applyAlignment="1" applyProtection="1">
      <alignment vertical="center"/>
      <protection locked="0"/>
    </xf>
    <xf numFmtId="44" fontId="12" fillId="5" borderId="18" xfId="0" applyNumberFormat="1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wrapText="1"/>
    </xf>
  </cellXfs>
  <cellStyles count="5">
    <cellStyle name="Comma" xfId="1" builtinId="3"/>
    <cellStyle name="Currency" xfId="2" builtinId="4"/>
    <cellStyle name="Normal" xfId="0" builtinId="0"/>
    <cellStyle name="Normal 2" xfId="3" xr:uid="{00000000-0005-0000-0000-000003000000}"/>
    <cellStyle name="Normal_ACDA Std Yld 05-06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641350</xdr:colOff>
      <xdr:row>1</xdr:row>
      <xdr:rowOff>31750</xdr:rowOff>
    </xdr:from>
    <xdr:to>
      <xdr:col>6</xdr:col>
      <xdr:colOff>127550</xdr:colOff>
      <xdr:row>4</xdr:row>
      <xdr:rowOff>238123</xdr:rowOff>
    </xdr:to>
    <xdr:pic>
      <xdr:nvPicPr>
        <xdr:cNvPr id="1026" name="Picture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4" b="6850"/>
        <a:stretch>
          <a:fillRect/>
        </a:stretch>
      </xdr:blipFill>
      <xdr:spPr bwMode="auto">
        <a:xfrm>
          <a:off x="5689600" y="412750"/>
          <a:ext cx="2010325" cy="1081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tabSelected="1" zoomScale="80" zoomScaleNormal="80" workbookViewId="0">
      <selection activeCell="B13" sqref="B13"/>
    </sheetView>
  </sheetViews>
  <sheetFormatPr defaultColWidth="8.796875" defaultRowHeight="12.75" x14ac:dyDescent="0.35"/>
  <cols>
    <col min="1" max="1" width="15.53125" style="7" customWidth="1"/>
    <col min="2" max="2" width="44" style="7" customWidth="1"/>
    <col min="3" max="3" width="11.19921875" style="45" customWidth="1"/>
    <col min="4" max="4" width="11.19921875" style="7" customWidth="1"/>
    <col min="5" max="5" width="11.19921875" style="45" customWidth="1"/>
    <col min="6" max="6" width="13" style="45" customWidth="1"/>
    <col min="7" max="7" width="12.265625" style="46" customWidth="1"/>
    <col min="8" max="8" width="13.53125" style="47" customWidth="1"/>
    <col min="9" max="9" width="12.73046875" style="7" customWidth="1"/>
    <col min="10" max="10" width="12.73046875" style="46" customWidth="1"/>
    <col min="11" max="11" width="11.19921875" style="7" customWidth="1"/>
    <col min="12" max="12" width="19.796875" style="7" customWidth="1"/>
    <col min="13" max="16384" width="8.796875" style="7"/>
  </cols>
  <sheetData>
    <row r="1" spans="1:12" ht="30" x14ac:dyDescent="0.8">
      <c r="A1" s="88" t="s">
        <v>24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ht="18.75" customHeight="1" x14ac:dyDescent="0.8">
      <c r="A2" s="8"/>
      <c r="B2" s="8"/>
      <c r="C2" s="8"/>
      <c r="D2" s="8"/>
      <c r="E2" s="8"/>
      <c r="F2" s="8"/>
      <c r="G2" s="8"/>
      <c r="H2" s="9"/>
      <c r="I2" s="8"/>
      <c r="J2" s="7"/>
      <c r="K2" s="90" t="s">
        <v>48</v>
      </c>
      <c r="L2" s="90"/>
    </row>
    <row r="3" spans="1:12" ht="18.75" customHeight="1" x14ac:dyDescent="0.8">
      <c r="A3" s="8"/>
      <c r="B3" s="8"/>
      <c r="C3" s="8"/>
      <c r="D3" s="8"/>
      <c r="E3" s="8"/>
      <c r="F3" s="8"/>
      <c r="G3" s="8"/>
      <c r="H3" s="9"/>
      <c r="I3" s="8"/>
      <c r="J3" s="8"/>
      <c r="K3" s="90"/>
      <c r="L3" s="90"/>
    </row>
    <row r="4" spans="1:12" ht="31.5" customHeight="1" x14ac:dyDescent="0.8">
      <c r="A4" s="8"/>
      <c r="B4" s="8"/>
      <c r="C4" s="8"/>
      <c r="D4" s="8"/>
      <c r="E4" s="8"/>
      <c r="F4" s="8"/>
      <c r="G4" s="8"/>
      <c r="H4" s="9"/>
      <c r="I4" s="8"/>
      <c r="J4" s="8"/>
      <c r="K4" s="90" t="s">
        <v>42</v>
      </c>
      <c r="L4" s="90"/>
    </row>
    <row r="5" spans="1:12" ht="30" x14ac:dyDescent="0.8">
      <c r="A5" s="10" t="s">
        <v>7</v>
      </c>
      <c r="B5" s="8"/>
      <c r="C5" s="8"/>
      <c r="D5" s="8"/>
      <c r="E5" s="8"/>
      <c r="F5" s="8"/>
      <c r="G5" s="8"/>
      <c r="H5" s="9"/>
      <c r="I5" s="8"/>
      <c r="J5" s="8"/>
    </row>
    <row r="6" spans="1:12" ht="25.15" x14ac:dyDescent="0.35">
      <c r="A6" s="11">
        <v>110149</v>
      </c>
      <c r="B6" s="12" t="s">
        <v>6</v>
      </c>
      <c r="C6" s="13"/>
      <c r="D6" s="13"/>
      <c r="E6" s="13"/>
      <c r="F6" s="13"/>
      <c r="G6" s="13"/>
      <c r="H6" s="14"/>
      <c r="I6" s="13"/>
      <c r="J6" s="13"/>
      <c r="K6" s="15"/>
      <c r="L6" s="16"/>
    </row>
    <row r="7" spans="1:12" ht="65.650000000000006" x14ac:dyDescent="0.4">
      <c r="A7" s="17" t="s">
        <v>2</v>
      </c>
      <c r="B7" s="18" t="s">
        <v>0</v>
      </c>
      <c r="C7" s="19" t="s">
        <v>3</v>
      </c>
      <c r="D7" s="19" t="s">
        <v>4</v>
      </c>
      <c r="E7" s="19" t="s">
        <v>21</v>
      </c>
      <c r="F7" s="19" t="s">
        <v>22</v>
      </c>
      <c r="G7" s="19" t="s">
        <v>23</v>
      </c>
      <c r="H7" s="20" t="s">
        <v>14</v>
      </c>
      <c r="I7" s="19" t="s">
        <v>37</v>
      </c>
      <c r="J7" s="19" t="s">
        <v>13</v>
      </c>
      <c r="K7" s="21" t="s">
        <v>35</v>
      </c>
      <c r="L7" s="19" t="s">
        <v>36</v>
      </c>
    </row>
    <row r="8" spans="1:12" x14ac:dyDescent="0.35">
      <c r="A8" s="6">
        <v>203102</v>
      </c>
      <c r="B8" s="71" t="s">
        <v>43</v>
      </c>
      <c r="C8" s="4">
        <v>12.5</v>
      </c>
      <c r="D8" s="3">
        <v>100</v>
      </c>
      <c r="E8" s="86"/>
      <c r="F8" s="72">
        <f t="shared" ref="F8:F11" si="0">E8*36</f>
        <v>0</v>
      </c>
      <c r="G8" s="72">
        <f t="shared" ref="G8:G11" si="1">SUM(F8)/D8</f>
        <v>0</v>
      </c>
      <c r="H8" s="73">
        <v>11.54</v>
      </c>
      <c r="I8" s="49">
        <f t="shared" ref="I8:I13" si="2">J8*H8</f>
        <v>3.83128</v>
      </c>
      <c r="J8" s="5">
        <v>0.33200000000000002</v>
      </c>
      <c r="K8" s="48">
        <f>H8*G8</f>
        <v>0</v>
      </c>
      <c r="L8" s="74">
        <f t="shared" ref="L8:L13" si="3">K8*J8</f>
        <v>0</v>
      </c>
    </row>
    <row r="9" spans="1:12" x14ac:dyDescent="0.35">
      <c r="A9" s="1">
        <v>203120</v>
      </c>
      <c r="B9" s="71" t="s">
        <v>44</v>
      </c>
      <c r="C9" s="4">
        <v>18.75</v>
      </c>
      <c r="D9" s="3">
        <v>100</v>
      </c>
      <c r="E9" s="86"/>
      <c r="F9" s="72">
        <f t="shared" si="0"/>
        <v>0</v>
      </c>
      <c r="G9" s="72">
        <f t="shared" si="1"/>
        <v>0</v>
      </c>
      <c r="H9" s="73">
        <v>17.309999999999999</v>
      </c>
      <c r="I9" s="49">
        <f t="shared" si="2"/>
        <v>5.7469200000000003</v>
      </c>
      <c r="J9" s="5">
        <v>0.33200000000000002</v>
      </c>
      <c r="K9" s="48">
        <f>H9*G9</f>
        <v>0</v>
      </c>
      <c r="L9" s="74">
        <f t="shared" si="3"/>
        <v>0</v>
      </c>
    </row>
    <row r="10" spans="1:12" x14ac:dyDescent="0.35">
      <c r="A10" s="1">
        <v>203108</v>
      </c>
      <c r="B10" s="71" t="s">
        <v>46</v>
      </c>
      <c r="C10" s="4">
        <v>18.75</v>
      </c>
      <c r="D10" s="3">
        <v>75</v>
      </c>
      <c r="E10" s="86"/>
      <c r="F10" s="72">
        <f>E10*36</f>
        <v>0</v>
      </c>
      <c r="G10" s="72">
        <f>SUM(F10)/D10</f>
        <v>0</v>
      </c>
      <c r="H10" s="73">
        <v>17.309999999999999</v>
      </c>
      <c r="I10" s="49">
        <f>J10*H10</f>
        <v>5.7469200000000003</v>
      </c>
      <c r="J10" s="5">
        <v>0.33200000000000002</v>
      </c>
      <c r="K10" s="48">
        <f>H10*G10</f>
        <v>0</v>
      </c>
      <c r="L10" s="74">
        <f>K10*J10</f>
        <v>0</v>
      </c>
    </row>
    <row r="11" spans="1:12" x14ac:dyDescent="0.35">
      <c r="A11" s="1">
        <v>203026</v>
      </c>
      <c r="B11" s="71" t="s">
        <v>45</v>
      </c>
      <c r="C11" s="4">
        <v>10</v>
      </c>
      <c r="D11" s="3">
        <v>80</v>
      </c>
      <c r="E11" s="86"/>
      <c r="F11" s="72">
        <f t="shared" si="0"/>
        <v>0</v>
      </c>
      <c r="G11" s="72">
        <f t="shared" si="1"/>
        <v>0</v>
      </c>
      <c r="H11" s="73">
        <v>9.23</v>
      </c>
      <c r="I11" s="49">
        <f t="shared" si="2"/>
        <v>3.0643600000000002</v>
      </c>
      <c r="J11" s="5">
        <v>0.33200000000000002</v>
      </c>
      <c r="K11" s="48">
        <f>H11*G11</f>
        <v>0</v>
      </c>
      <c r="L11" s="74">
        <f t="shared" si="3"/>
        <v>0</v>
      </c>
    </row>
    <row r="12" spans="1:12" hidden="1" x14ac:dyDescent="0.35">
      <c r="A12" s="6">
        <v>203107</v>
      </c>
      <c r="B12" s="71" t="s">
        <v>47</v>
      </c>
      <c r="C12" s="4">
        <v>15.63</v>
      </c>
      <c r="D12" s="3">
        <v>125</v>
      </c>
      <c r="E12" s="86"/>
      <c r="F12" s="72">
        <f t="shared" ref="F12" si="4">E12*36</f>
        <v>0</v>
      </c>
      <c r="G12" s="72">
        <f>SUM(F12)/D12</f>
        <v>0</v>
      </c>
      <c r="H12" s="73">
        <v>14.43</v>
      </c>
      <c r="I12" s="49">
        <f t="shared" ref="I12" si="5">J12*H12</f>
        <v>4.7907600000000006</v>
      </c>
      <c r="J12" s="5">
        <v>0.33200000000000002</v>
      </c>
      <c r="K12" s="48">
        <f>H12*G12</f>
        <v>0</v>
      </c>
      <c r="L12" s="74">
        <f t="shared" ref="L12" si="6">K12*J12</f>
        <v>0</v>
      </c>
    </row>
    <row r="13" spans="1:12" ht="13.15" thickBot="1" x14ac:dyDescent="0.4">
      <c r="A13" s="22">
        <v>203129</v>
      </c>
      <c r="B13" s="23" t="s">
        <v>5</v>
      </c>
      <c r="C13" s="24">
        <v>25</v>
      </c>
      <c r="D13" s="25">
        <v>200</v>
      </c>
      <c r="E13" s="86"/>
      <c r="F13" s="72">
        <f t="shared" ref="F13" si="7">E13*36</f>
        <v>0</v>
      </c>
      <c r="G13" s="72">
        <f t="shared" ref="G13" si="8">SUM(F13)/D13</f>
        <v>0</v>
      </c>
      <c r="H13" s="73">
        <v>23.08</v>
      </c>
      <c r="I13" s="49">
        <f t="shared" si="2"/>
        <v>7.66256</v>
      </c>
      <c r="J13" s="5">
        <v>0.33200000000000002</v>
      </c>
      <c r="K13" s="48">
        <f>G13*H13</f>
        <v>0</v>
      </c>
      <c r="L13" s="74">
        <f t="shared" si="3"/>
        <v>0</v>
      </c>
    </row>
    <row r="14" spans="1:12" ht="17.649999999999999" thickBot="1" x14ac:dyDescent="0.5">
      <c r="A14" s="26" t="s">
        <v>38</v>
      </c>
      <c r="B14" s="27"/>
      <c r="C14" s="28"/>
      <c r="D14" s="29"/>
      <c r="E14" s="30"/>
      <c r="F14" s="50"/>
      <c r="G14" s="50"/>
      <c r="H14" s="51"/>
      <c r="I14" s="54"/>
      <c r="J14" s="52"/>
      <c r="K14" s="53"/>
      <c r="L14" s="55">
        <f>SUM(L8:L13)</f>
        <v>0</v>
      </c>
    </row>
    <row r="15" spans="1:12" ht="17.649999999999999" thickBot="1" x14ac:dyDescent="0.5">
      <c r="A15" s="31"/>
      <c r="B15" s="32"/>
      <c r="C15" s="33"/>
      <c r="D15" s="34"/>
      <c r="E15" s="35"/>
      <c r="F15" s="56" t="s">
        <v>39</v>
      </c>
      <c r="G15" s="57"/>
      <c r="H15" s="58"/>
      <c r="I15" s="84"/>
      <c r="J15" s="85"/>
      <c r="K15" s="60">
        <f>SUM(K8:K13)</f>
        <v>0</v>
      </c>
      <c r="L15" s="60"/>
    </row>
    <row r="16" spans="1:12" ht="27.75" x14ac:dyDescent="0.75">
      <c r="A16" s="10" t="s">
        <v>8</v>
      </c>
      <c r="B16" s="32"/>
      <c r="C16" s="33"/>
      <c r="D16" s="34"/>
      <c r="E16" s="35"/>
      <c r="F16" s="61"/>
      <c r="G16" s="61"/>
      <c r="H16" s="62"/>
      <c r="I16" s="61"/>
      <c r="J16" s="63"/>
      <c r="K16" s="64"/>
      <c r="L16" s="61"/>
    </row>
    <row r="17" spans="1:12" ht="25.15" x14ac:dyDescent="0.35">
      <c r="A17" s="36">
        <v>110149</v>
      </c>
      <c r="B17" s="36" t="s">
        <v>6</v>
      </c>
      <c r="C17" s="37"/>
      <c r="D17" s="38"/>
      <c r="E17" s="39"/>
      <c r="F17" s="65"/>
      <c r="G17" s="65"/>
      <c r="H17" s="66"/>
      <c r="I17" s="65"/>
      <c r="J17" s="65"/>
      <c r="K17" s="67"/>
      <c r="L17" s="68"/>
    </row>
    <row r="18" spans="1:12" ht="65.650000000000006" x14ac:dyDescent="0.4">
      <c r="A18" s="40" t="s">
        <v>2</v>
      </c>
      <c r="B18" s="41" t="s">
        <v>0</v>
      </c>
      <c r="C18" s="42" t="s">
        <v>3</v>
      </c>
      <c r="D18" s="42" t="s">
        <v>4</v>
      </c>
      <c r="E18" s="42" t="s">
        <v>21</v>
      </c>
      <c r="F18" s="69" t="s">
        <v>22</v>
      </c>
      <c r="G18" s="69" t="s">
        <v>23</v>
      </c>
      <c r="H18" s="69" t="s">
        <v>15</v>
      </c>
      <c r="I18" s="69" t="s">
        <v>1</v>
      </c>
      <c r="J18" s="42" t="s">
        <v>13</v>
      </c>
      <c r="K18" s="83" t="s">
        <v>35</v>
      </c>
      <c r="L18" s="42" t="s">
        <v>36</v>
      </c>
    </row>
    <row r="19" spans="1:12" x14ac:dyDescent="0.35">
      <c r="A19" s="1" t="s">
        <v>9</v>
      </c>
      <c r="B19" s="71" t="s">
        <v>31</v>
      </c>
      <c r="C19" s="4">
        <v>27</v>
      </c>
      <c r="D19" s="3">
        <v>96</v>
      </c>
      <c r="E19" s="86"/>
      <c r="F19" s="72">
        <f t="shared" ref="F19:F24" si="9">E19*36</f>
        <v>0</v>
      </c>
      <c r="G19" s="72">
        <f>SUM(F19)/D19</f>
        <v>0</v>
      </c>
      <c r="H19" s="73">
        <v>10.8</v>
      </c>
      <c r="I19" s="49">
        <f t="shared" ref="I19" si="10">J19*H19</f>
        <v>3.5856000000000003</v>
      </c>
      <c r="J19" s="5">
        <v>0.33200000000000002</v>
      </c>
      <c r="K19" s="48">
        <f>H19*G19</f>
        <v>0</v>
      </c>
      <c r="L19" s="49">
        <f>K19*J19</f>
        <v>0</v>
      </c>
    </row>
    <row r="20" spans="1:12" x14ac:dyDescent="0.35">
      <c r="A20" s="1" t="s">
        <v>11</v>
      </c>
      <c r="B20" s="2" t="s">
        <v>16</v>
      </c>
      <c r="C20" s="4">
        <v>27</v>
      </c>
      <c r="D20" s="3">
        <v>96</v>
      </c>
      <c r="E20" s="86"/>
      <c r="F20" s="72">
        <f t="shared" si="9"/>
        <v>0</v>
      </c>
      <c r="G20" s="72">
        <f t="shared" ref="G20:G27" si="11">SUM(F20)/D20</f>
        <v>0</v>
      </c>
      <c r="H20" s="73">
        <v>10.8</v>
      </c>
      <c r="I20" s="49">
        <f t="shared" ref="I20:I24" si="12">J20*H20</f>
        <v>3.5856000000000003</v>
      </c>
      <c r="J20" s="5">
        <v>0.33200000000000002</v>
      </c>
      <c r="K20" s="48">
        <f t="shared" ref="K20:K27" si="13">H20*G20</f>
        <v>0</v>
      </c>
      <c r="L20" s="49">
        <f t="shared" ref="L20:L27" si="14">K20*J20</f>
        <v>0</v>
      </c>
    </row>
    <row r="21" spans="1:12" x14ac:dyDescent="0.35">
      <c r="A21" s="1" t="s">
        <v>12</v>
      </c>
      <c r="B21" s="2" t="s">
        <v>17</v>
      </c>
      <c r="C21" s="4">
        <v>27</v>
      </c>
      <c r="D21" s="3">
        <v>96</v>
      </c>
      <c r="E21" s="86"/>
      <c r="F21" s="72">
        <f t="shared" si="9"/>
        <v>0</v>
      </c>
      <c r="G21" s="72">
        <f t="shared" si="11"/>
        <v>0</v>
      </c>
      <c r="H21" s="73">
        <v>10.8</v>
      </c>
      <c r="I21" s="49">
        <f t="shared" si="12"/>
        <v>3.5856000000000003</v>
      </c>
      <c r="J21" s="5">
        <v>0.33200000000000002</v>
      </c>
      <c r="K21" s="48">
        <f t="shared" si="13"/>
        <v>0</v>
      </c>
      <c r="L21" s="49">
        <f t="shared" si="14"/>
        <v>0</v>
      </c>
    </row>
    <row r="22" spans="1:12" x14ac:dyDescent="0.35">
      <c r="A22" s="6" t="s">
        <v>29</v>
      </c>
      <c r="B22" s="71" t="s">
        <v>30</v>
      </c>
      <c r="C22" s="4">
        <v>27</v>
      </c>
      <c r="D22" s="3">
        <v>96</v>
      </c>
      <c r="E22" s="86"/>
      <c r="F22" s="72">
        <f t="shared" ref="F22" si="15">E22*36</f>
        <v>0</v>
      </c>
      <c r="G22" s="72">
        <f t="shared" si="11"/>
        <v>0</v>
      </c>
      <c r="H22" s="73">
        <v>10.8</v>
      </c>
      <c r="I22" s="49">
        <f t="shared" si="12"/>
        <v>3.5856000000000003</v>
      </c>
      <c r="J22" s="5">
        <v>0.33200000000000002</v>
      </c>
      <c r="K22" s="48">
        <f t="shared" si="13"/>
        <v>0</v>
      </c>
      <c r="L22" s="49">
        <f t="shared" si="14"/>
        <v>0</v>
      </c>
    </row>
    <row r="23" spans="1:12" x14ac:dyDescent="0.35">
      <c r="A23" s="1" t="s">
        <v>19</v>
      </c>
      <c r="B23" s="2" t="s">
        <v>18</v>
      </c>
      <c r="C23" s="4">
        <v>27</v>
      </c>
      <c r="D23" s="3">
        <v>96</v>
      </c>
      <c r="E23" s="86"/>
      <c r="F23" s="72">
        <f t="shared" si="9"/>
        <v>0</v>
      </c>
      <c r="G23" s="72">
        <f t="shared" si="11"/>
        <v>0</v>
      </c>
      <c r="H23" s="73">
        <v>10.8</v>
      </c>
      <c r="I23" s="49">
        <f t="shared" si="12"/>
        <v>3.5856000000000003</v>
      </c>
      <c r="J23" s="5">
        <v>0.33200000000000002</v>
      </c>
      <c r="K23" s="48">
        <f t="shared" si="13"/>
        <v>0</v>
      </c>
      <c r="L23" s="49">
        <f t="shared" si="14"/>
        <v>0</v>
      </c>
    </row>
    <row r="24" spans="1:12" x14ac:dyDescent="0.35">
      <c r="A24" s="6" t="s">
        <v>27</v>
      </c>
      <c r="B24" s="71" t="s">
        <v>28</v>
      </c>
      <c r="C24" s="4">
        <v>27</v>
      </c>
      <c r="D24" s="3">
        <v>96</v>
      </c>
      <c r="E24" s="86"/>
      <c r="F24" s="72">
        <f t="shared" si="9"/>
        <v>0</v>
      </c>
      <c r="G24" s="72">
        <f t="shared" si="11"/>
        <v>0</v>
      </c>
      <c r="H24" s="73">
        <v>10.8</v>
      </c>
      <c r="I24" s="49">
        <f t="shared" si="12"/>
        <v>3.5856000000000003</v>
      </c>
      <c r="J24" s="5">
        <v>0.33200000000000002</v>
      </c>
      <c r="K24" s="48">
        <f t="shared" si="13"/>
        <v>0</v>
      </c>
      <c r="L24" s="49">
        <f t="shared" si="14"/>
        <v>0</v>
      </c>
    </row>
    <row r="25" spans="1:12" x14ac:dyDescent="0.35">
      <c r="A25" s="82" t="s">
        <v>32</v>
      </c>
      <c r="B25" s="71" t="s">
        <v>33</v>
      </c>
      <c r="C25" s="4">
        <v>27</v>
      </c>
      <c r="D25" s="3">
        <v>96</v>
      </c>
      <c r="E25" s="86"/>
      <c r="F25" s="72">
        <f t="shared" ref="F25" si="16">E25*36</f>
        <v>0</v>
      </c>
      <c r="G25" s="72">
        <f t="shared" si="11"/>
        <v>0</v>
      </c>
      <c r="H25" s="73">
        <v>10.8</v>
      </c>
      <c r="I25" s="49">
        <f t="shared" ref="I25:I27" si="17">J25*H25</f>
        <v>3.5856000000000003</v>
      </c>
      <c r="J25" s="5">
        <v>0.33200000000000002</v>
      </c>
      <c r="K25" s="48">
        <f t="shared" si="13"/>
        <v>0</v>
      </c>
      <c r="L25" s="49">
        <f t="shared" si="14"/>
        <v>0</v>
      </c>
    </row>
    <row r="26" spans="1:12" x14ac:dyDescent="0.35">
      <c r="A26" s="82" t="s">
        <v>10</v>
      </c>
      <c r="B26" s="71" t="s">
        <v>49</v>
      </c>
      <c r="C26" s="4">
        <v>27</v>
      </c>
      <c r="D26" s="3">
        <v>96</v>
      </c>
      <c r="E26" s="86"/>
      <c r="F26" s="72">
        <f t="shared" ref="F26:F27" si="18">E26*36</f>
        <v>0</v>
      </c>
      <c r="G26" s="72">
        <f t="shared" si="11"/>
        <v>0</v>
      </c>
      <c r="H26" s="73">
        <v>10.8</v>
      </c>
      <c r="I26" s="49">
        <f t="shared" si="17"/>
        <v>3.5856000000000003</v>
      </c>
      <c r="J26" s="5">
        <v>0.33200000000000002</v>
      </c>
      <c r="K26" s="48">
        <f t="shared" si="13"/>
        <v>0</v>
      </c>
      <c r="L26" s="49">
        <f t="shared" si="14"/>
        <v>0</v>
      </c>
    </row>
    <row r="27" spans="1:12" x14ac:dyDescent="0.35">
      <c r="A27" s="82" t="s">
        <v>20</v>
      </c>
      <c r="B27" s="71" t="s">
        <v>50</v>
      </c>
      <c r="C27" s="4">
        <v>27</v>
      </c>
      <c r="D27" s="3">
        <v>96</v>
      </c>
      <c r="E27" s="86"/>
      <c r="F27" s="72">
        <f t="shared" si="18"/>
        <v>0</v>
      </c>
      <c r="G27" s="72">
        <f t="shared" si="11"/>
        <v>0</v>
      </c>
      <c r="H27" s="73">
        <v>10.8</v>
      </c>
      <c r="I27" s="49">
        <f t="shared" si="17"/>
        <v>3.5856000000000003</v>
      </c>
      <c r="J27" s="5">
        <v>0.33200000000000002</v>
      </c>
      <c r="K27" s="48">
        <f t="shared" si="13"/>
        <v>0</v>
      </c>
      <c r="L27" s="49">
        <f t="shared" si="14"/>
        <v>0</v>
      </c>
    </row>
    <row r="28" spans="1:12" x14ac:dyDescent="0.35">
      <c r="A28" s="87" t="s">
        <v>51</v>
      </c>
      <c r="B28" s="71" t="s">
        <v>56</v>
      </c>
      <c r="C28" s="4">
        <v>27</v>
      </c>
      <c r="D28" s="3">
        <v>96</v>
      </c>
      <c r="E28" s="86"/>
      <c r="F28" s="72">
        <f t="shared" ref="F28:F32" si="19">E28*36</f>
        <v>0</v>
      </c>
      <c r="G28" s="72">
        <f t="shared" ref="G28:G32" si="20">SUM(F28)/D28</f>
        <v>0</v>
      </c>
      <c r="H28" s="73">
        <v>10.8</v>
      </c>
      <c r="I28" s="49">
        <f t="shared" ref="I28:I32" si="21">J28*H28</f>
        <v>3.5856000000000003</v>
      </c>
      <c r="J28" s="5">
        <v>0.33200000000000002</v>
      </c>
      <c r="K28" s="48">
        <f t="shared" ref="K28:K32" si="22">H28*G28</f>
        <v>0</v>
      </c>
      <c r="L28" s="49">
        <f t="shared" ref="L28:L32" si="23">K28*J28</f>
        <v>0</v>
      </c>
    </row>
    <row r="29" spans="1:12" x14ac:dyDescent="0.35">
      <c r="A29" s="87" t="s">
        <v>52</v>
      </c>
      <c r="B29" s="71" t="s">
        <v>57</v>
      </c>
      <c r="C29" s="4">
        <v>27</v>
      </c>
      <c r="D29" s="3">
        <v>96</v>
      </c>
      <c r="E29" s="86"/>
      <c r="F29" s="72">
        <f t="shared" si="19"/>
        <v>0</v>
      </c>
      <c r="G29" s="72">
        <f t="shared" si="20"/>
        <v>0</v>
      </c>
      <c r="H29" s="73">
        <v>10.8</v>
      </c>
      <c r="I29" s="49">
        <f t="shared" si="21"/>
        <v>3.5856000000000003</v>
      </c>
      <c r="J29" s="5">
        <v>0.33200000000000002</v>
      </c>
      <c r="K29" s="48">
        <f t="shared" si="22"/>
        <v>0</v>
      </c>
      <c r="L29" s="49">
        <f t="shared" si="23"/>
        <v>0</v>
      </c>
    </row>
    <row r="30" spans="1:12" x14ac:dyDescent="0.35">
      <c r="A30" s="87" t="s">
        <v>53</v>
      </c>
      <c r="B30" s="71" t="s">
        <v>58</v>
      </c>
      <c r="C30" s="4">
        <v>40.5</v>
      </c>
      <c r="D30" s="3">
        <v>144</v>
      </c>
      <c r="E30" s="86"/>
      <c r="F30" s="72">
        <f t="shared" si="19"/>
        <v>0</v>
      </c>
      <c r="G30" s="72">
        <f t="shared" si="20"/>
        <v>0</v>
      </c>
      <c r="H30" s="73">
        <v>9.4499999999999993</v>
      </c>
      <c r="I30" s="49">
        <f t="shared" si="21"/>
        <v>3.1374</v>
      </c>
      <c r="J30" s="5">
        <v>0.33200000000000002</v>
      </c>
      <c r="K30" s="48">
        <f t="shared" si="22"/>
        <v>0</v>
      </c>
      <c r="L30" s="49">
        <f t="shared" si="23"/>
        <v>0</v>
      </c>
    </row>
    <row r="31" spans="1:12" x14ac:dyDescent="0.35">
      <c r="A31" s="87" t="s">
        <v>54</v>
      </c>
      <c r="B31" s="71" t="s">
        <v>59</v>
      </c>
      <c r="C31" s="4">
        <v>40.5</v>
      </c>
      <c r="D31" s="3">
        <v>144</v>
      </c>
      <c r="E31" s="86"/>
      <c r="F31" s="72">
        <f t="shared" si="19"/>
        <v>0</v>
      </c>
      <c r="G31" s="72">
        <f t="shared" si="20"/>
        <v>0</v>
      </c>
      <c r="H31" s="73">
        <v>9.4499999999999993</v>
      </c>
      <c r="I31" s="49">
        <f t="shared" si="21"/>
        <v>3.1374</v>
      </c>
      <c r="J31" s="5">
        <v>0.33200000000000002</v>
      </c>
      <c r="K31" s="48">
        <f t="shared" si="22"/>
        <v>0</v>
      </c>
      <c r="L31" s="49">
        <f t="shared" si="23"/>
        <v>0</v>
      </c>
    </row>
    <row r="32" spans="1:12" x14ac:dyDescent="0.35">
      <c r="A32" s="87" t="s">
        <v>55</v>
      </c>
      <c r="B32" s="71" t="s">
        <v>60</v>
      </c>
      <c r="C32" s="4">
        <v>40.5</v>
      </c>
      <c r="D32" s="3">
        <v>144</v>
      </c>
      <c r="E32" s="86"/>
      <c r="F32" s="72">
        <f t="shared" si="19"/>
        <v>0</v>
      </c>
      <c r="G32" s="72">
        <f t="shared" si="20"/>
        <v>0</v>
      </c>
      <c r="H32" s="73">
        <v>9.4499999999999993</v>
      </c>
      <c r="I32" s="49">
        <f t="shared" si="21"/>
        <v>3.1374</v>
      </c>
      <c r="J32" s="5">
        <v>0.33200000000000002</v>
      </c>
      <c r="K32" s="48">
        <f t="shared" si="22"/>
        <v>0</v>
      </c>
      <c r="L32" s="49">
        <f t="shared" si="23"/>
        <v>0</v>
      </c>
    </row>
    <row r="33" spans="1:12" ht="15.4" thickBot="1" x14ac:dyDescent="0.45">
      <c r="A33" s="75" t="s">
        <v>40</v>
      </c>
      <c r="B33" s="76"/>
      <c r="C33" s="76"/>
      <c r="D33" s="76"/>
      <c r="E33" s="76"/>
      <c r="F33" s="77"/>
      <c r="G33" s="77"/>
      <c r="H33" s="78"/>
      <c r="I33" s="80"/>
      <c r="J33" s="77"/>
      <c r="K33" s="79"/>
      <c r="L33" s="81">
        <f>SUM(L19:L32)</f>
        <v>0</v>
      </c>
    </row>
    <row r="34" spans="1:12" ht="17.649999999999999" thickBot="1" x14ac:dyDescent="0.5">
      <c r="C34" s="7"/>
      <c r="E34" s="7"/>
      <c r="F34" s="56" t="s">
        <v>41</v>
      </c>
      <c r="G34" s="57"/>
      <c r="H34" s="58"/>
      <c r="I34" s="59"/>
      <c r="J34" s="70"/>
      <c r="K34" s="70">
        <f>SUM(K19:K32)</f>
        <v>0</v>
      </c>
      <c r="L34" s="60"/>
    </row>
    <row r="35" spans="1:12" x14ac:dyDescent="0.35">
      <c r="C35" s="7"/>
      <c r="E35" s="7"/>
      <c r="F35" s="7"/>
      <c r="G35" s="7"/>
      <c r="H35" s="43"/>
      <c r="J35" s="44"/>
    </row>
    <row r="36" spans="1:12" ht="12.75" customHeight="1" x14ac:dyDescent="0.35">
      <c r="C36" s="7"/>
      <c r="D36" s="89" t="s">
        <v>25</v>
      </c>
      <c r="E36" s="89"/>
      <c r="F36" s="91"/>
      <c r="G36" s="92"/>
      <c r="H36" s="97"/>
      <c r="I36" s="92"/>
      <c r="J36" s="44"/>
    </row>
    <row r="37" spans="1:12" ht="12.75" customHeight="1" x14ac:dyDescent="0.35">
      <c r="C37" s="7"/>
      <c r="D37" s="89"/>
      <c r="E37" s="89"/>
      <c r="F37" s="93" t="s">
        <v>26</v>
      </c>
      <c r="G37" s="94"/>
      <c r="H37" s="93" t="s">
        <v>34</v>
      </c>
      <c r="I37" s="94"/>
      <c r="J37" s="44"/>
    </row>
    <row r="38" spans="1:12" ht="40.5" customHeight="1" x14ac:dyDescent="0.4">
      <c r="C38" s="7"/>
      <c r="D38" s="89"/>
      <c r="E38" s="89"/>
      <c r="F38" s="95">
        <f>SUM(K34+K15)</f>
        <v>0</v>
      </c>
      <c r="G38" s="96"/>
      <c r="H38" s="98">
        <f>SUM(L14,L33)</f>
        <v>0</v>
      </c>
      <c r="I38" s="99"/>
      <c r="J38" s="44"/>
    </row>
  </sheetData>
  <sheetProtection selectLockedCells="1" selectUnlockedCells="1"/>
  <mergeCells count="10">
    <mergeCell ref="A1:L1"/>
    <mergeCell ref="D36:E38"/>
    <mergeCell ref="K2:L3"/>
    <mergeCell ref="F36:G36"/>
    <mergeCell ref="F37:G37"/>
    <mergeCell ref="F38:G38"/>
    <mergeCell ref="H36:I36"/>
    <mergeCell ref="H37:I37"/>
    <mergeCell ref="H38:I38"/>
    <mergeCell ref="K4:L4"/>
  </mergeCells>
  <pageMargins left="0.32" right="0.19" top="0.75" bottom="0.75" header="0.3" footer="0.3"/>
  <pageSetup scale="72" orientation="landscape" horizontalDpi="4294967293" verticalDpi="4294967293" r:id="rId1"/>
  <headerFooter>
    <oddFooter>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Peterson Farms Calculator</vt:lpstr>
    </vt:vector>
  </TitlesOfParts>
  <Company>J.R. Simplot Company SMS 4.29.04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PFFI School Commodity Calculator</dc:title>
  <dc:creator>Jennifer Riegle</dc:creator>
  <cp:lastModifiedBy>McCullick, Ronda</cp:lastModifiedBy>
  <cp:lastPrinted>2022-11-15T15:21:51Z</cp:lastPrinted>
  <dcterms:created xsi:type="dcterms:W3CDTF">2008-01-29T03:19:29Z</dcterms:created>
  <dcterms:modified xsi:type="dcterms:W3CDTF">2023-11-29T17:57:44Z</dcterms:modified>
</cp:coreProperties>
</file>