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fo\DESE-FNS\Donated Foods\Processing Packets\"/>
    </mc:Choice>
  </mc:AlternateContent>
  <xr:revisionPtr revIDLastSave="0" documentId="13_ncr:1_{35A10B84-7757-4524-AA9D-9D9C60A28410}" xr6:coauthVersionLast="47" xr6:coauthVersionMax="47" xr10:uidLastSave="{00000000-0000-0000-0000-000000000000}"/>
  <bookViews>
    <workbookView xWindow="28680" yWindow="-135" windowWidth="29040" windowHeight="15840" activeTab="2" xr2:uid="{00000000-000D-0000-FFFF-FFFF00000000}"/>
  </bookViews>
  <sheets>
    <sheet name="Direct Delivery (Brown Box)" sheetId="2" r:id="rId1"/>
    <sheet name="Fee For Service" sheetId="3" r:id="rId2"/>
    <sheet name="Fee For Service (2)" sheetId="4" r:id="rId3"/>
  </sheets>
  <externalReferences>
    <externalReference r:id="rId4"/>
  </externalReferences>
  <definedNames>
    <definedName name="_xlnm.Print_Area" localSheetId="0">'Direct Delivery (Brown Box)'!$A$1:$T$84</definedName>
    <definedName name="_xlnm.Print_Area" localSheetId="2">'Fee For Service (2)'!$A$1:$P$39</definedName>
    <definedName name="_xlnm.Print_Titles" localSheetId="0">'Direct Delivery (Brown Box)'!$1:$2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4" l="1"/>
  <c r="L37" i="4"/>
  <c r="F37" i="4"/>
  <c r="G37" i="4" s="1"/>
  <c r="H37" i="4" s="1"/>
  <c r="L36" i="4"/>
  <c r="F36" i="4"/>
  <c r="G36" i="4" s="1"/>
  <c r="H36" i="4" s="1"/>
  <c r="L35" i="4"/>
  <c r="F35" i="4"/>
  <c r="G35" i="4" s="1"/>
  <c r="H35" i="4" s="1"/>
  <c r="L34" i="4"/>
  <c r="F34" i="4"/>
  <c r="G34" i="4" s="1"/>
  <c r="H34" i="4" s="1"/>
  <c r="L33" i="4"/>
  <c r="F33" i="4"/>
  <c r="G33" i="4" s="1"/>
  <c r="H33" i="4" s="1"/>
  <c r="L32" i="4"/>
  <c r="F32" i="4"/>
  <c r="G32" i="4" s="1"/>
  <c r="H32" i="4" s="1"/>
  <c r="L31" i="4"/>
  <c r="G31" i="4"/>
  <c r="H31" i="4" s="1"/>
  <c r="F31" i="4"/>
  <c r="L30" i="4"/>
  <c r="F30" i="4"/>
  <c r="G30" i="4" s="1"/>
  <c r="H30" i="4" s="1"/>
  <c r="L29" i="4"/>
  <c r="F29" i="4"/>
  <c r="G29" i="4" s="1"/>
  <c r="H29" i="4" s="1"/>
  <c r="L28" i="4"/>
  <c r="G28" i="4"/>
  <c r="H28" i="4" s="1"/>
  <c r="F28" i="4"/>
  <c r="L27" i="4"/>
  <c r="F27" i="4"/>
  <c r="G27" i="4" s="1"/>
  <c r="H27" i="4" s="1"/>
  <c r="L26" i="4"/>
  <c r="F26" i="4"/>
  <c r="G26" i="4" s="1"/>
  <c r="H26" i="4" s="1"/>
  <c r="L25" i="4"/>
  <c r="F25" i="4"/>
  <c r="G25" i="4" s="1"/>
  <c r="H25" i="4" s="1"/>
  <c r="L24" i="4"/>
  <c r="F24" i="4"/>
  <c r="G24" i="4" s="1"/>
  <c r="H24" i="4" s="1"/>
  <c r="L23" i="4"/>
  <c r="F23" i="4"/>
  <c r="G23" i="4" s="1"/>
  <c r="H23" i="4" s="1"/>
  <c r="L22" i="4"/>
  <c r="F22" i="4"/>
  <c r="G22" i="4" s="1"/>
  <c r="H22" i="4" s="1"/>
  <c r="L21" i="4"/>
  <c r="F21" i="4"/>
  <c r="G21" i="4" s="1"/>
  <c r="H21" i="4" s="1"/>
  <c r="L20" i="4"/>
  <c r="F20" i="4"/>
  <c r="G20" i="4" s="1"/>
  <c r="H20" i="4" s="1"/>
  <c r="L19" i="4"/>
  <c r="F19" i="4"/>
  <c r="G19" i="4" s="1"/>
  <c r="H19" i="4" s="1"/>
  <c r="L18" i="4"/>
  <c r="F18" i="4"/>
  <c r="G18" i="4" s="1"/>
  <c r="H18" i="4" s="1"/>
  <c r="L17" i="4"/>
  <c r="F17" i="4"/>
  <c r="G17" i="4" s="1"/>
  <c r="H17" i="4" s="1"/>
  <c r="L16" i="4"/>
  <c r="F16" i="4"/>
  <c r="G16" i="4" s="1"/>
  <c r="H16" i="4" s="1"/>
  <c r="L15" i="4"/>
  <c r="G15" i="4"/>
  <c r="H15" i="4" s="1"/>
  <c r="F15" i="4"/>
  <c r="L14" i="4"/>
  <c r="F14" i="4"/>
  <c r="G14" i="4" s="1"/>
  <c r="H14" i="4" s="1"/>
  <c r="L13" i="4"/>
  <c r="F13" i="4"/>
  <c r="G13" i="4" s="1"/>
  <c r="H13" i="4" s="1"/>
  <c r="L12" i="4"/>
  <c r="G12" i="4"/>
  <c r="H12" i="4" s="1"/>
  <c r="F12" i="4"/>
  <c r="L11" i="4"/>
  <c r="F11" i="4"/>
  <c r="G11" i="4" s="1"/>
  <c r="H11" i="4" s="1"/>
  <c r="L10" i="4"/>
  <c r="F10" i="4"/>
  <c r="G10" i="4" s="1"/>
  <c r="H10" i="4" s="1"/>
  <c r="L9" i="4"/>
  <c r="F9" i="4"/>
  <c r="G9" i="4" s="1"/>
  <c r="H9" i="4" s="1"/>
  <c r="L8" i="4"/>
  <c r="G8" i="4"/>
  <c r="H8" i="4" s="1"/>
  <c r="F8" i="4"/>
  <c r="L7" i="4"/>
  <c r="F7" i="4"/>
  <c r="G7" i="4" s="1"/>
  <c r="H7" i="4" s="1"/>
  <c r="L6" i="4"/>
  <c r="F6" i="4"/>
  <c r="G6" i="4" s="1"/>
  <c r="H6" i="4" s="1"/>
  <c r="L5" i="4"/>
  <c r="G5" i="4"/>
  <c r="H5" i="4" s="1"/>
  <c r="F9" i="3"/>
  <c r="G9" i="3" s="1"/>
  <c r="H9" i="3" s="1"/>
  <c r="L9" i="3"/>
  <c r="F10" i="3"/>
  <c r="G10" i="3" s="1"/>
  <c r="H10" i="3" s="1"/>
  <c r="N10" i="3" s="1"/>
  <c r="P10" i="3" s="1"/>
  <c r="L10" i="3"/>
  <c r="F11" i="3"/>
  <c r="G11" i="3" s="1"/>
  <c r="H11" i="3" s="1"/>
  <c r="N11" i="3" s="1"/>
  <c r="P11" i="3" s="1"/>
  <c r="L11" i="3"/>
  <c r="N19" i="4" l="1"/>
  <c r="P19" i="4" s="1"/>
  <c r="N34" i="4"/>
  <c r="P34" i="4" s="1"/>
  <c r="N11" i="4"/>
  <c r="P11" i="4" s="1"/>
  <c r="N27" i="4"/>
  <c r="P27" i="4" s="1"/>
  <c r="N10" i="4"/>
  <c r="P10" i="4" s="1"/>
  <c r="N13" i="4"/>
  <c r="P13" i="4" s="1"/>
  <c r="N16" i="4"/>
  <c r="P16" i="4" s="1"/>
  <c r="N26" i="4"/>
  <c r="P26" i="4" s="1"/>
  <c r="N29" i="4"/>
  <c r="P29" i="4" s="1"/>
  <c r="N32" i="4"/>
  <c r="P32" i="4" s="1"/>
  <c r="N7" i="4"/>
  <c r="P7" i="4" s="1"/>
  <c r="N23" i="4"/>
  <c r="P23" i="4" s="1"/>
  <c r="N14" i="4"/>
  <c r="P14" i="4" s="1"/>
  <c r="N17" i="4"/>
  <c r="P17" i="4" s="1"/>
  <c r="N20" i="4"/>
  <c r="P20" i="4" s="1"/>
  <c r="N30" i="4"/>
  <c r="P30" i="4" s="1"/>
  <c r="N33" i="4"/>
  <c r="P33" i="4" s="1"/>
  <c r="N35" i="4"/>
  <c r="P35" i="4" s="1"/>
  <c r="N8" i="4"/>
  <c r="P8" i="4" s="1"/>
  <c r="N18" i="4"/>
  <c r="P18" i="4" s="1"/>
  <c r="N24" i="4"/>
  <c r="P24" i="4" s="1"/>
  <c r="N31" i="4"/>
  <c r="P31" i="4" s="1"/>
  <c r="N5" i="4"/>
  <c r="P5" i="4" s="1"/>
  <c r="N21" i="4"/>
  <c r="P21" i="4" s="1"/>
  <c r="N36" i="4"/>
  <c r="P36" i="4" s="1"/>
  <c r="N15" i="4"/>
  <c r="P15" i="4" s="1"/>
  <c r="N6" i="4"/>
  <c r="P6" i="4" s="1"/>
  <c r="N9" i="4"/>
  <c r="P9" i="4" s="1"/>
  <c r="N12" i="4"/>
  <c r="P12" i="4" s="1"/>
  <c r="N22" i="4"/>
  <c r="P22" i="4" s="1"/>
  <c r="N25" i="4"/>
  <c r="P25" i="4" s="1"/>
  <c r="N28" i="4"/>
  <c r="P28" i="4" s="1"/>
  <c r="N37" i="4"/>
  <c r="P37" i="4" s="1"/>
  <c r="N9" i="3"/>
  <c r="P9" i="3" s="1"/>
  <c r="H5" i="2"/>
  <c r="F6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8" i="3"/>
  <c r="F7" i="3"/>
  <c r="P38" i="4" l="1"/>
  <c r="G6" i="3"/>
  <c r="H6" i="3" s="1"/>
  <c r="L18" i="3"/>
  <c r="L19" i="3"/>
  <c r="L20" i="3"/>
  <c r="L21" i="3"/>
  <c r="L22" i="3"/>
  <c r="L23" i="3"/>
  <c r="L29" i="3"/>
  <c r="L30" i="3"/>
  <c r="L6" i="3"/>
  <c r="L7" i="3"/>
  <c r="L8" i="3"/>
  <c r="L12" i="3"/>
  <c r="L13" i="3"/>
  <c r="L14" i="3"/>
  <c r="L15" i="3"/>
  <c r="L16" i="3"/>
  <c r="L17" i="3"/>
  <c r="L24" i="3"/>
  <c r="L25" i="3"/>
  <c r="L26" i="3"/>
  <c r="L27" i="3"/>
  <c r="L28" i="3"/>
  <c r="L31" i="3"/>
  <c r="L32" i="3"/>
  <c r="L33" i="3"/>
  <c r="G5" i="3"/>
  <c r="H5" i="3" s="1"/>
  <c r="L38" i="3"/>
  <c r="L37" i="3"/>
  <c r="L36" i="3"/>
  <c r="L35" i="3"/>
  <c r="L34" i="3"/>
  <c r="L5" i="3"/>
  <c r="G8" i="3" l="1"/>
  <c r="H8" i="3" s="1"/>
  <c r="N8" i="3" s="1"/>
  <c r="P8" i="3" s="1"/>
  <c r="G7" i="3"/>
  <c r="H7" i="3" s="1"/>
  <c r="N7" i="3" s="1"/>
  <c r="P7" i="3" s="1"/>
  <c r="N6" i="3"/>
  <c r="P6" i="3" s="1"/>
  <c r="N5" i="3"/>
  <c r="P5" i="3" s="1"/>
  <c r="G12" i="3" l="1"/>
  <c r="H12" i="3" s="1"/>
  <c r="N12" i="3" s="1"/>
  <c r="P12" i="3" s="1"/>
  <c r="G13" i="3" l="1"/>
  <c r="H13" i="3" s="1"/>
  <c r="N13" i="3" s="1"/>
  <c r="P13" i="3" s="1"/>
  <c r="G14" i="3" l="1"/>
  <c r="H14" i="3" s="1"/>
  <c r="N14" i="3" s="1"/>
  <c r="P14" i="3" s="1"/>
  <c r="G15" i="3" l="1"/>
  <c r="H15" i="3" s="1"/>
  <c r="N15" i="3" s="1"/>
  <c r="P15" i="3" s="1"/>
  <c r="G16" i="3" l="1"/>
  <c r="H16" i="3" s="1"/>
  <c r="N16" i="3" s="1"/>
  <c r="P16" i="3" s="1"/>
  <c r="G17" i="3" l="1"/>
  <c r="H17" i="3" s="1"/>
  <c r="N17" i="3" s="1"/>
  <c r="P17" i="3" s="1"/>
  <c r="G18" i="3" l="1"/>
  <c r="H18" i="3" s="1"/>
  <c r="N18" i="3" s="1"/>
  <c r="P18" i="3" s="1"/>
  <c r="G19" i="3" l="1"/>
  <c r="H19" i="3" s="1"/>
  <c r="N19" i="3" s="1"/>
  <c r="P19" i="3" s="1"/>
  <c r="G20" i="3" l="1"/>
  <c r="H20" i="3" s="1"/>
  <c r="N20" i="3" s="1"/>
  <c r="P20" i="3" s="1"/>
  <c r="G3" i="2"/>
  <c r="G82" i="2"/>
  <c r="G81" i="2"/>
  <c r="G80" i="2"/>
  <c r="G79" i="2"/>
  <c r="G78" i="2"/>
  <c r="G75" i="2"/>
  <c r="G74" i="2"/>
  <c r="G73" i="2"/>
  <c r="G72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3" i="2"/>
  <c r="G52" i="2"/>
  <c r="G51" i="2"/>
  <c r="G50" i="2"/>
  <c r="G49" i="2"/>
  <c r="G48" i="2"/>
  <c r="G47" i="2"/>
  <c r="G46" i="2"/>
  <c r="G43" i="2"/>
  <c r="G42" i="2"/>
  <c r="G41" i="2"/>
  <c r="G40" i="2"/>
  <c r="G39" i="2"/>
  <c r="G28" i="2"/>
  <c r="G27" i="2"/>
  <c r="G26" i="2"/>
  <c r="G18" i="2"/>
  <c r="G17" i="2"/>
  <c r="G16" i="2"/>
  <c r="G15" i="2"/>
  <c r="G14" i="2"/>
  <c r="G13" i="2"/>
  <c r="G12" i="2"/>
  <c r="G11" i="2"/>
  <c r="G10" i="2"/>
  <c r="G9" i="2"/>
  <c r="G8" i="2"/>
  <c r="G7" i="2"/>
  <c r="G23" i="2"/>
  <c r="G22" i="2"/>
  <c r="G21" i="2"/>
  <c r="G36" i="2"/>
  <c r="G35" i="2"/>
  <c r="G34" i="2"/>
  <c r="G33" i="2"/>
  <c r="G32" i="2"/>
  <c r="G31" i="2"/>
  <c r="G6" i="2"/>
  <c r="G21" i="3" l="1"/>
  <c r="H21" i="3" s="1"/>
  <c r="N21" i="3" s="1"/>
  <c r="P21" i="3" s="1"/>
  <c r="P3" i="2"/>
  <c r="H3" i="2"/>
  <c r="I3" i="2" s="1"/>
  <c r="P82" i="2"/>
  <c r="P81" i="2"/>
  <c r="P80" i="2"/>
  <c r="P79" i="2"/>
  <c r="P78" i="2"/>
  <c r="P75" i="2"/>
  <c r="P74" i="2"/>
  <c r="P73" i="2"/>
  <c r="R73" i="2" s="1"/>
  <c r="T73" i="2" s="1"/>
  <c r="P72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7" i="2"/>
  <c r="P46" i="2"/>
  <c r="P43" i="2"/>
  <c r="P42" i="2"/>
  <c r="P41" i="2"/>
  <c r="P40" i="2"/>
  <c r="P39" i="2"/>
  <c r="P36" i="2"/>
  <c r="P35" i="2"/>
  <c r="P34" i="2"/>
  <c r="P33" i="2"/>
  <c r="P32" i="2"/>
  <c r="P31" i="2"/>
  <c r="P28" i="2"/>
  <c r="P27" i="2"/>
  <c r="P26" i="2"/>
  <c r="P23" i="2"/>
  <c r="P22" i="2"/>
  <c r="P21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5" i="2"/>
  <c r="H82" i="2"/>
  <c r="I82" i="2" s="1"/>
  <c r="H81" i="2"/>
  <c r="I81" i="2" s="1"/>
  <c r="H80" i="2"/>
  <c r="I80" i="2" s="1"/>
  <c r="H79" i="2"/>
  <c r="I79" i="2" s="1"/>
  <c r="H78" i="2"/>
  <c r="I78" i="2" s="1"/>
  <c r="H75" i="2"/>
  <c r="I75" i="2" s="1"/>
  <c r="H74" i="2"/>
  <c r="I74" i="2" s="1"/>
  <c r="H73" i="2"/>
  <c r="I73" i="2" s="1"/>
  <c r="H72" i="2"/>
  <c r="I72" i="2" s="1"/>
  <c r="H69" i="2"/>
  <c r="I69" i="2" s="1"/>
  <c r="H68" i="2"/>
  <c r="I68" i="2" s="1"/>
  <c r="H67" i="2"/>
  <c r="I67" i="2" s="1"/>
  <c r="H66" i="2"/>
  <c r="I66" i="2" s="1"/>
  <c r="R66" i="2" s="1"/>
  <c r="T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3" i="2"/>
  <c r="I43" i="2" s="1"/>
  <c r="H42" i="2"/>
  <c r="I42" i="2" s="1"/>
  <c r="H41" i="2"/>
  <c r="I41" i="2" s="1"/>
  <c r="R41" i="2" s="1"/>
  <c r="T41" i="2" s="1"/>
  <c r="H40" i="2"/>
  <c r="I40" i="2" s="1"/>
  <c r="H39" i="2"/>
  <c r="I39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28" i="2"/>
  <c r="I28" i="2" s="1"/>
  <c r="H27" i="2"/>
  <c r="I27" i="2" s="1"/>
  <c r="H26" i="2"/>
  <c r="I26" i="2" s="1"/>
  <c r="R26" i="2" s="1"/>
  <c r="T26" i="2" s="1"/>
  <c r="H23" i="2"/>
  <c r="I23" i="2" s="1"/>
  <c r="H22" i="2"/>
  <c r="I22" i="2" s="1"/>
  <c r="H21" i="2"/>
  <c r="I21" i="2" s="1"/>
  <c r="H18" i="2"/>
  <c r="I18" i="2" s="1"/>
  <c r="H17" i="2"/>
  <c r="I17" i="2" s="1"/>
  <c r="H16" i="2"/>
  <c r="I16" i="2" s="1"/>
  <c r="H15" i="2"/>
  <c r="I15" i="2" s="1"/>
  <c r="R15" i="2" s="1"/>
  <c r="T15" i="2" s="1"/>
  <c r="H14" i="2"/>
  <c r="I14" i="2" s="1"/>
  <c r="R14" i="2" s="1"/>
  <c r="T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R7" i="2" s="1"/>
  <c r="T7" i="2" s="1"/>
  <c r="H6" i="2"/>
  <c r="I6" i="2" s="1"/>
  <c r="R6" i="2" s="1"/>
  <c r="T6" i="2" s="1"/>
  <c r="I5" i="2"/>
  <c r="G22" i="3" l="1"/>
  <c r="H22" i="3" s="1"/>
  <c r="N22" i="3" s="1"/>
  <c r="P22" i="3" s="1"/>
  <c r="R3" i="2"/>
  <c r="T3" i="2" s="1"/>
  <c r="R43" i="2"/>
  <c r="T43" i="2" s="1"/>
  <c r="R33" i="2"/>
  <c r="T33" i="2" s="1"/>
  <c r="R34" i="2"/>
  <c r="T34" i="2" s="1"/>
  <c r="R21" i="2"/>
  <c r="T21" i="2" s="1"/>
  <c r="R11" i="2"/>
  <c r="T11" i="2" s="1"/>
  <c r="R18" i="2"/>
  <c r="T18" i="2" s="1"/>
  <c r="R10" i="2"/>
  <c r="T10" i="2" s="1"/>
  <c r="R5" i="2"/>
  <c r="R17" i="2"/>
  <c r="T17" i="2" s="1"/>
  <c r="R9" i="2"/>
  <c r="T9" i="2" s="1"/>
  <c r="R35" i="2"/>
  <c r="T35" i="2" s="1"/>
  <c r="R16" i="2"/>
  <c r="T16" i="2" s="1"/>
  <c r="R8" i="2"/>
  <c r="T8" i="2" s="1"/>
  <c r="R67" i="2"/>
  <c r="T67" i="2" s="1"/>
  <c r="R28" i="2"/>
  <c r="T28" i="2" s="1"/>
  <c r="R40" i="2"/>
  <c r="T40" i="2" s="1"/>
  <c r="R80" i="2"/>
  <c r="T80" i="2" s="1"/>
  <c r="R56" i="2"/>
  <c r="T56" i="2" s="1"/>
  <c r="R63" i="2"/>
  <c r="T63" i="2" s="1"/>
  <c r="R13" i="2"/>
  <c r="T13" i="2" s="1"/>
  <c r="R51" i="2"/>
  <c r="T51" i="2" s="1"/>
  <c r="R61" i="2"/>
  <c r="T61" i="2" s="1"/>
  <c r="R12" i="2"/>
  <c r="T12" i="2" s="1"/>
  <c r="R52" i="2"/>
  <c r="T52" i="2" s="1"/>
  <c r="R64" i="2"/>
  <c r="T64" i="2" s="1"/>
  <c r="R31" i="2"/>
  <c r="T31" i="2" s="1"/>
  <c r="R74" i="2"/>
  <c r="T74" i="2" s="1"/>
  <c r="R36" i="2"/>
  <c r="T36" i="2" s="1"/>
  <c r="R46" i="2"/>
  <c r="T46" i="2" s="1"/>
  <c r="R53" i="2"/>
  <c r="T53" i="2" s="1"/>
  <c r="R62" i="2"/>
  <c r="T62" i="2" s="1"/>
  <c r="R75" i="2"/>
  <c r="T75" i="2" s="1"/>
  <c r="R39" i="2"/>
  <c r="T39" i="2" s="1"/>
  <c r="R47" i="2"/>
  <c r="T47" i="2" s="1"/>
  <c r="R78" i="2"/>
  <c r="T78" i="2" s="1"/>
  <c r="R22" i="2"/>
  <c r="T22" i="2" s="1"/>
  <c r="R32" i="2"/>
  <c r="T32" i="2" s="1"/>
  <c r="R48" i="2"/>
  <c r="T48" i="2" s="1"/>
  <c r="R68" i="2"/>
  <c r="T68" i="2" s="1"/>
  <c r="R79" i="2"/>
  <c r="T79" i="2" s="1"/>
  <c r="R23" i="2"/>
  <c r="T23" i="2" s="1"/>
  <c r="R49" i="2"/>
  <c r="T49" i="2" s="1"/>
  <c r="R57" i="2"/>
  <c r="T57" i="2" s="1"/>
  <c r="R69" i="2"/>
  <c r="T69" i="2" s="1"/>
  <c r="R50" i="2"/>
  <c r="T50" i="2" s="1"/>
  <c r="R58" i="2"/>
  <c r="T58" i="2" s="1"/>
  <c r="R72" i="2"/>
  <c r="T72" i="2" s="1"/>
  <c r="R59" i="2"/>
  <c r="T59" i="2" s="1"/>
  <c r="R65" i="2"/>
  <c r="T65" i="2" s="1"/>
  <c r="R81" i="2"/>
  <c r="T81" i="2" s="1"/>
  <c r="R27" i="2"/>
  <c r="T27" i="2" s="1"/>
  <c r="R42" i="2"/>
  <c r="T42" i="2" s="1"/>
  <c r="R60" i="2"/>
  <c r="T60" i="2" s="1"/>
  <c r="R82" i="2"/>
  <c r="T82" i="2" s="1"/>
  <c r="G23" i="3" l="1"/>
  <c r="H23" i="3" s="1"/>
  <c r="N23" i="3" s="1"/>
  <c r="P23" i="3" s="1"/>
  <c r="T5" i="2"/>
  <c r="T84" i="2" s="1"/>
  <c r="G24" i="3" l="1"/>
  <c r="H24" i="3" s="1"/>
  <c r="N24" i="3" s="1"/>
  <c r="P24" i="3" s="1"/>
  <c r="G25" i="3" l="1"/>
  <c r="H25" i="3" s="1"/>
  <c r="N25" i="3" s="1"/>
  <c r="P25" i="3" s="1"/>
  <c r="G26" i="3" l="1"/>
  <c r="H26" i="3" s="1"/>
  <c r="N26" i="3" s="1"/>
  <c r="P26" i="3" s="1"/>
  <c r="G27" i="3" l="1"/>
  <c r="H27" i="3" s="1"/>
  <c r="N27" i="3" s="1"/>
  <c r="P27" i="3" s="1"/>
  <c r="G28" i="3" l="1"/>
  <c r="H28" i="3" s="1"/>
  <c r="N28" i="3" s="1"/>
  <c r="P28" i="3" s="1"/>
  <c r="G29" i="3" l="1"/>
  <c r="H29" i="3" s="1"/>
  <c r="N29" i="3" s="1"/>
  <c r="P29" i="3" s="1"/>
  <c r="G30" i="3" l="1"/>
  <c r="H30" i="3" s="1"/>
  <c r="N30" i="3" s="1"/>
  <c r="P30" i="3" s="1"/>
  <c r="G31" i="3" l="1"/>
  <c r="H31" i="3" s="1"/>
  <c r="N31" i="3" s="1"/>
  <c r="P31" i="3" s="1"/>
  <c r="G32" i="3" l="1"/>
  <c r="H32" i="3" s="1"/>
  <c r="N32" i="3" s="1"/>
  <c r="P32" i="3" s="1"/>
  <c r="G33" i="3" l="1"/>
  <c r="H33" i="3" s="1"/>
  <c r="N33" i="3" s="1"/>
  <c r="P33" i="3" s="1"/>
  <c r="G34" i="3" l="1"/>
  <c r="H34" i="3" s="1"/>
  <c r="N34" i="3" s="1"/>
  <c r="P34" i="3" s="1"/>
  <c r="G35" i="3" l="1"/>
  <c r="H35" i="3" s="1"/>
  <c r="N35" i="3" s="1"/>
  <c r="P35" i="3" s="1"/>
  <c r="G36" i="3" l="1"/>
  <c r="H36" i="3" s="1"/>
  <c r="N36" i="3" s="1"/>
  <c r="P36" i="3" s="1"/>
  <c r="G38" i="3" l="1"/>
  <c r="H38" i="3" s="1"/>
  <c r="N38" i="3" s="1"/>
  <c r="P38" i="3" s="1"/>
  <c r="G37" i="3"/>
  <c r="H37" i="3" s="1"/>
  <c r="N37" i="3" s="1"/>
  <c r="P37" i="3" s="1"/>
  <c r="P39" i="3" l="1"/>
</calcChain>
</file>

<file path=xl/sharedStrings.xml><?xml version="1.0" encoding="utf-8"?>
<sst xmlns="http://schemas.openxmlformats.org/spreadsheetml/2006/main" count="193" uniqueCount="135">
  <si>
    <t xml:space="preserve">Product Description
</t>
  </si>
  <si>
    <t>Pack Size</t>
  </si>
  <si>
    <t>Servings Per Case</t>
  </si>
  <si>
    <t>DF Value Per Case</t>
  </si>
  <si>
    <t>Fruits</t>
  </si>
  <si>
    <t>6/#10 can</t>
  </si>
  <si>
    <t>Mixed Fruit, Extra Light Syrup, Canned</t>
  </si>
  <si>
    <t>Peaches, Diced, Extra Light Syrup, Canned</t>
  </si>
  <si>
    <t>Peaches, Diced, Frozen, Cups</t>
  </si>
  <si>
    <t>96/4.5 oz cup</t>
  </si>
  <si>
    <t>Strawberries, Diced, Frozen, Single Serve Cups</t>
  </si>
  <si>
    <t>Raisins, Unsweetened, Individual Portion</t>
  </si>
  <si>
    <t>144/1.33 oz unit</t>
  </si>
  <si>
    <t>Applesauce, Unsweetened, Cups</t>
  </si>
  <si>
    <t>Applesauce, Unsweetened, Canned</t>
  </si>
  <si>
    <t>96/4 oz cup</t>
  </si>
  <si>
    <t>Mixed Berries, Cups, Frozen</t>
  </si>
  <si>
    <t>Strawberries, Sliced, Unsweetened, Frozen (IQF)</t>
  </si>
  <si>
    <t xml:space="preserve">Beef </t>
  </si>
  <si>
    <t>Beef, Crumbles w/SPP, Cooked, Frozen</t>
  </si>
  <si>
    <t>Beef, Fine Ground, 100%, 85/15, Frozen</t>
  </si>
  <si>
    <t>Beef, Patties, Cooked, 2.0 MMA, Frozen</t>
  </si>
  <si>
    <t>Pork</t>
  </si>
  <si>
    <t>Ham, Water-Added, Cooked, Sliced, Frozen</t>
  </si>
  <si>
    <t>Pork, Pulled, Minimally Seasoned, Cooked, Frozen</t>
  </si>
  <si>
    <t>Poultry</t>
  </si>
  <si>
    <t>Chicken, Diced, Cooked, Frozen, IQF</t>
  </si>
  <si>
    <t>Chicken, Fajita Strips, Cooked, Frozen, IQF</t>
  </si>
  <si>
    <t>Turkey, Roast, Ready to Cook, Frozen</t>
  </si>
  <si>
    <t>Turkey, Deli Breast, Sliced, Frozen</t>
  </si>
  <si>
    <t>Cheese</t>
  </si>
  <si>
    <t>Cheese, American, Yellow, Pasteurized, Sliced</t>
  </si>
  <si>
    <t>Cheese, Mozzarella, Part Skim, Shredded</t>
  </si>
  <si>
    <t>Cheese, Blended American, Yellow, Reduced Fat, Sliced</t>
  </si>
  <si>
    <t>String Cheese, Mozzarella, Part Skim</t>
  </si>
  <si>
    <t>360/1 oz package</t>
  </si>
  <si>
    <t>Grains</t>
  </si>
  <si>
    <t>Flour, All Purpose, Enriched, Bleached</t>
  </si>
  <si>
    <t>Pasta, Spaghetti, Enriched</t>
  </si>
  <si>
    <t>Oats, Rolled, Quick Cooking</t>
  </si>
  <si>
    <t>12/42 oz tube</t>
  </si>
  <si>
    <t>Rice, Long Grain, Parboiled</t>
  </si>
  <si>
    <t>Pancake, Whole Grain- Rich, Frozen</t>
  </si>
  <si>
    <t>144 count/case</t>
  </si>
  <si>
    <t>Tortillas, WG or Whole Grain-Rich, 8 inch, Frozen</t>
  </si>
  <si>
    <t>12/24 count</t>
  </si>
  <si>
    <t>Pasta, Macaroni, Whole Grain-Rich Blend</t>
  </si>
  <si>
    <t>Vegetables</t>
  </si>
  <si>
    <t>Beans, Green, Low-sodium, Canned</t>
  </si>
  <si>
    <t>Carrots, Sliced, Low-sodium, Canned</t>
  </si>
  <si>
    <t>Corn, Whole Kernel, No Salt Added, Canned</t>
  </si>
  <si>
    <t>Peas, Green, Low-sodium, Canned</t>
  </si>
  <si>
    <t>Spaghetti Sauce, Meatless, Low-sodium, Canned</t>
  </si>
  <si>
    <t>Potatoes, Wedges, Low-sodium, Frozen (IQF)</t>
  </si>
  <si>
    <t>Potatoes, Oven Fries, Low-sodium, Frozen</t>
  </si>
  <si>
    <t>Broccoli Florets, No Salt Added, Frozen</t>
  </si>
  <si>
    <t>Beans</t>
  </si>
  <si>
    <t>Beans, Vegetarian, Low-sodium, Canned</t>
  </si>
  <si>
    <t>Beans, Pinto, Whole, Low-sodium, Canned</t>
  </si>
  <si>
    <t>Eggs, Liquid Whole, Frozen</t>
  </si>
  <si>
    <t>Alaska Pollock, WG Rich Breaded Sticks, Frozen</t>
  </si>
  <si>
    <t>Oil, Vegetable</t>
  </si>
  <si>
    <t>6/1 gallon bottle</t>
  </si>
  <si>
    <t>Sunflower Seed Butter, Smooth</t>
  </si>
  <si>
    <t>Eggs, Patties, Cooked, Round, Frozen</t>
  </si>
  <si>
    <t>300/1.6 oz bag</t>
  </si>
  <si>
    <t>Cranberries, Dried, Individual Portion3ag</t>
  </si>
  <si>
    <t>Pork, Leg Roast, Frozen</t>
  </si>
  <si>
    <t>Turkey, Deli Breast, Smoked, Sliced, Frozen</t>
  </si>
  <si>
    <t>Cheese, Cheddar, Yellow, Reduced Fat, Shredded, Chilled</t>
  </si>
  <si>
    <t>Mixed Vegetables, No Salt Added, Frozen</t>
  </si>
  <si>
    <t>Carrots, Sliced, No Salt Added, Frozen</t>
  </si>
  <si>
    <t>Beans, Black, Low-sodium, Canned</t>
  </si>
  <si>
    <t>Beans, Refried, Low-sodium, Canned</t>
  </si>
  <si>
    <t xml:space="preserve">Other </t>
  </si>
  <si>
    <t>Peas, Green, No Salt Added, Frozen</t>
  </si>
  <si>
    <t xml:space="preserve">Pears, Sliced, Extra Light Syrup, Canned </t>
  </si>
  <si>
    <t xml:space="preserve">Blueberries, Unsweetened, Frozen </t>
  </si>
  <si>
    <t>250/1.36 oz bag</t>
  </si>
  <si>
    <t xml:space="preserve">Cherries, Dried, Individual Portion </t>
  </si>
  <si>
    <t xml:space="preserve">Apricots, Diced, Extra Light Syrup, Canned </t>
  </si>
  <si>
    <t xml:space="preserve">Chicken, Grilled Fillet, 2.0 MMA, Cooked, Frozen  </t>
  </si>
  <si>
    <t xml:space="preserve">Rice, Brown, Long Grain, Parboiled </t>
  </si>
  <si>
    <t xml:space="preserve"> 6/106 oz pouch</t>
  </si>
  <si>
    <t xml:space="preserve">Salsa, Low-sodium, Pouch </t>
  </si>
  <si>
    <t>Sweet Potatoes, Crinkle Cut Fries, Low-Sodium, Frozen</t>
  </si>
  <si>
    <t>Storage / Delivery</t>
  </si>
  <si>
    <t>Total Cost</t>
  </si>
  <si>
    <t>Cost / Portion</t>
  </si>
  <si>
    <t>Product Code</t>
  </si>
  <si>
    <t>Company Name</t>
  </si>
  <si>
    <t>Product Description</t>
  </si>
  <si>
    <t>Serving Per Case</t>
  </si>
  <si>
    <t>Commercial Cost</t>
  </si>
  <si>
    <t>Saving / Serving</t>
  </si>
  <si>
    <t>Direct Delivery verse Commercial Product Cost Analysis Tool</t>
  </si>
  <si>
    <t>Annual # Serving</t>
  </si>
  <si>
    <t>Example</t>
  </si>
  <si>
    <t>Commercial Equivalent Product Description</t>
  </si>
  <si>
    <t>Annual Savings</t>
  </si>
  <si>
    <t>Storage / Delivery Fee</t>
  </si>
  <si>
    <t>Commercial Equivalent</t>
  </si>
  <si>
    <t>Manuf.</t>
  </si>
  <si>
    <t>Servings / Case</t>
  </si>
  <si>
    <t>Cost /   Portion</t>
  </si>
  <si>
    <t>Cost / Serving</t>
  </si>
  <si>
    <t>Savings / Serving</t>
  </si>
  <si>
    <t>Annual Servings</t>
  </si>
  <si>
    <t>Process Fee / Cost</t>
  </si>
  <si>
    <t>DF Value per Case</t>
  </si>
  <si>
    <t>Fee For Service (FFS) verse Commercial Product Cost Analysis Tool</t>
  </si>
  <si>
    <t>Processed USDA Foods Fair Market Value</t>
  </si>
  <si>
    <t>12/2.5 lb. bag</t>
  </si>
  <si>
    <t>6/5 lb. bag</t>
  </si>
  <si>
    <t>4/10 lb. bag</t>
  </si>
  <si>
    <t>40 lb. case</t>
  </si>
  <si>
    <t xml:space="preserve">36-42 lb. </t>
  </si>
  <si>
    <t xml:space="preserve"> 8/5 lb. package</t>
  </si>
  <si>
    <t>8/5 lb. or 4/10 lb. bag</t>
  </si>
  <si>
    <t>6/5 lb. or 3/10 lb. bag</t>
  </si>
  <si>
    <t>4/8-12 lb. roasts</t>
  </si>
  <si>
    <t>8/5 lb. package</t>
  </si>
  <si>
    <t xml:space="preserve"> 6/5 lb. or 3/10 lb. bag</t>
  </si>
  <si>
    <t>6/5 lb. package</t>
  </si>
  <si>
    <t>30 lb. case</t>
  </si>
  <si>
    <t>8/5 lb. bag</t>
  </si>
  <si>
    <t>20 lb. case</t>
  </si>
  <si>
    <t>25 lb. bag</t>
  </si>
  <si>
    <t xml:space="preserve"> 24/2 lb. bag</t>
  </si>
  <si>
    <t>Corn, Whole Kernel, No Salt Added, Frozen	30 lb. case</t>
  </si>
  <si>
    <t>6/5 lb. carton</t>
  </si>
  <si>
    <t>6/5 lb. unit</t>
  </si>
  <si>
    <t>25 lb. case</t>
  </si>
  <si>
    <t>Page 2 Saving</t>
  </si>
  <si>
    <t>Page 1 Saving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</si>
</sst>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  <numFmt numFmtId="166" formatCode="&quot;$&quot;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4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28"/>
      <name val="Calibri"/>
      <family val="2"/>
      <scheme val="minor"/>
    </font>
    <font>
      <sz val="12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EAE8"/>
      </patternFill>
    </fill>
    <fill>
      <patternFill patternType="solid">
        <fgColor theme="3"/>
        <bgColor indexed="64"/>
      </patternFill>
    </fill>
    <fill>
      <patternFill patternType="solid">
        <fgColor rgb="FFEFA9B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21" fillId="0" borderId="0"/>
  </cellStyleXfs>
  <cellXfs count="287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1" fontId="11" fillId="0" borderId="0" xfId="1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3" fontId="2" fillId="0" borderId="5" xfId="0" applyNumberFormat="1" applyFont="1" applyBorder="1" applyAlignment="1" applyProtection="1">
      <alignment horizontal="center" vertical="center" wrapText="1"/>
      <protection hidden="1"/>
    </xf>
    <xf numFmtId="1" fontId="12" fillId="0" borderId="0" xfId="0" applyNumberFormat="1" applyFont="1" applyAlignment="1" applyProtection="1">
      <alignment horizontal="right" vertical="center"/>
      <protection hidden="1"/>
    </xf>
    <xf numFmtId="1" fontId="18" fillId="0" borderId="0" xfId="0" applyNumberFormat="1" applyFont="1" applyBorder="1" applyAlignment="1" applyProtection="1">
      <alignment vertical="center" wrapText="1"/>
      <protection hidden="1"/>
    </xf>
    <xf numFmtId="165" fontId="0" fillId="17" borderId="22" xfId="0" applyNumberFormat="1" applyFont="1" applyFill="1" applyBorder="1" applyProtection="1">
      <protection locked="0"/>
    </xf>
    <xf numFmtId="165" fontId="0" fillId="18" borderId="22" xfId="0" applyNumberFormat="1" applyFont="1" applyFill="1" applyBorder="1"/>
    <xf numFmtId="3" fontId="0" fillId="17" borderId="22" xfId="0" applyNumberFormat="1" applyFont="1" applyFill="1" applyBorder="1" applyAlignment="1" applyProtection="1">
      <alignment horizontal="center"/>
      <protection locked="0"/>
    </xf>
    <xf numFmtId="165" fontId="0" fillId="17" borderId="22" xfId="0" applyNumberFormat="1" applyFont="1" applyFill="1" applyBorder="1" applyAlignment="1" applyProtection="1">
      <alignment horizontal="center"/>
      <protection locked="0"/>
    </xf>
    <xf numFmtId="0" fontId="0" fillId="17" borderId="22" xfId="0" applyFont="1" applyFill="1" applyBorder="1" applyAlignment="1" applyProtection="1">
      <alignment horizontal="center"/>
      <protection locked="0"/>
    </xf>
    <xf numFmtId="165" fontId="0" fillId="3" borderId="22" xfId="0" applyNumberFormat="1" applyFont="1" applyFill="1" applyBorder="1"/>
    <xf numFmtId="0" fontId="10" fillId="3" borderId="0" xfId="0" applyFont="1" applyFill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165" fontId="0" fillId="17" borderId="25" xfId="0" applyNumberFormat="1" applyFont="1" applyFill="1" applyBorder="1" applyProtection="1">
      <protection locked="0"/>
    </xf>
    <xf numFmtId="165" fontId="0" fillId="18" borderId="25" xfId="0" applyNumberFormat="1" applyFont="1" applyFill="1" applyBorder="1"/>
    <xf numFmtId="165" fontId="0" fillId="3" borderId="25" xfId="0" applyNumberFormat="1" applyFont="1" applyFill="1" applyBorder="1"/>
    <xf numFmtId="3" fontId="0" fillId="17" borderId="25" xfId="0" applyNumberFormat="1" applyFont="1" applyFill="1" applyBorder="1" applyAlignment="1" applyProtection="1">
      <alignment horizontal="center"/>
      <protection locked="0"/>
    </xf>
    <xf numFmtId="165" fontId="0" fillId="17" borderId="25" xfId="0" applyNumberFormat="1" applyFont="1" applyFill="1" applyBorder="1" applyAlignment="1" applyProtection="1">
      <alignment horizontal="center"/>
      <protection locked="0"/>
    </xf>
    <xf numFmtId="0" fontId="0" fillId="17" borderId="25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1" fontId="12" fillId="0" borderId="15" xfId="0" applyNumberFormat="1" applyFont="1" applyBorder="1" applyAlignment="1" applyProtection="1">
      <alignment vertical="center"/>
      <protection hidden="1"/>
    </xf>
    <xf numFmtId="1" fontId="12" fillId="0" borderId="13" xfId="0" applyNumberFormat="1" applyFont="1" applyBorder="1" applyAlignment="1" applyProtection="1">
      <alignment vertical="center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165" fontId="10" fillId="0" borderId="14" xfId="0" applyNumberFormat="1" applyFont="1" applyBorder="1" applyAlignment="1" applyProtection="1">
      <alignment horizontal="center" vertical="center" wrapText="1"/>
      <protection hidden="1"/>
    </xf>
    <xf numFmtId="0" fontId="10" fillId="0" borderId="13" xfId="0" applyFont="1" applyFill="1" applyBorder="1" applyAlignment="1" applyProtection="1">
      <alignment horizontal="center" vertical="center" wrapText="1"/>
      <protection hidden="1"/>
    </xf>
    <xf numFmtId="164" fontId="8" fillId="9" borderId="0" xfId="4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3" fontId="6" fillId="0" borderId="0" xfId="0" applyNumberFormat="1" applyFont="1" applyBorder="1" applyAlignment="1" applyProtection="1">
      <alignment horizontal="center" vertical="center" wrapText="1"/>
      <protection hidden="1"/>
    </xf>
    <xf numFmtId="0" fontId="0" fillId="3" borderId="0" xfId="0" applyFill="1" applyBorder="1" applyProtection="1"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18" borderId="22" xfId="0" applyNumberFormat="1" applyFont="1" applyFill="1" applyBorder="1" applyAlignment="1">
      <alignment horizontal="center"/>
    </xf>
    <xf numFmtId="164" fontId="15" fillId="0" borderId="22" xfId="4" applyFont="1" applyBorder="1" applyAlignment="1" applyProtection="1">
      <alignment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164" fontId="15" fillId="0" borderId="22" xfId="4" applyFont="1" applyFill="1" applyBorder="1" applyAlignment="1" applyProtection="1">
      <alignment vertical="center"/>
      <protection hidden="1"/>
    </xf>
    <xf numFmtId="0" fontId="0" fillId="0" borderId="22" xfId="0" applyFont="1" applyFill="1" applyBorder="1" applyAlignment="1" applyProtection="1">
      <alignment horizontal="center" vertical="center"/>
      <protection hidden="1"/>
    </xf>
    <xf numFmtId="164" fontId="8" fillId="0" borderId="22" xfId="4" applyFont="1" applyBorder="1" applyAlignment="1" applyProtection="1">
      <alignment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164" fontId="8" fillId="9" borderId="22" xfId="4" applyFont="1" applyFill="1" applyBorder="1" applyAlignment="1" applyProtection="1">
      <alignment vertical="center"/>
      <protection hidden="1"/>
    </xf>
    <xf numFmtId="164" fontId="8" fillId="9" borderId="33" xfId="4" applyFont="1" applyFill="1" applyBorder="1" applyAlignment="1" applyProtection="1">
      <alignment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165" fontId="0" fillId="17" borderId="33" xfId="0" applyNumberFormat="1" applyFont="1" applyFill="1" applyBorder="1" applyAlignment="1" applyProtection="1">
      <alignment horizontal="center"/>
      <protection locked="0"/>
    </xf>
    <xf numFmtId="165" fontId="0" fillId="18" borderId="33" xfId="0" applyNumberFormat="1" applyFont="1" applyFill="1" applyBorder="1"/>
    <xf numFmtId="165" fontId="0" fillId="18" borderId="33" xfId="0" applyNumberFormat="1" applyFont="1" applyFill="1" applyBorder="1" applyAlignment="1">
      <alignment horizontal="center"/>
    </xf>
    <xf numFmtId="164" fontId="15" fillId="9" borderId="33" xfId="4" applyFont="1" applyFill="1" applyBorder="1" applyAlignment="1" applyProtection="1">
      <alignment vertical="center"/>
      <protection hidden="1"/>
    </xf>
    <xf numFmtId="0" fontId="15" fillId="0" borderId="33" xfId="0" applyFont="1" applyBorder="1"/>
    <xf numFmtId="164" fontId="8" fillId="0" borderId="33" xfId="4" applyFont="1" applyBorder="1" applyAlignment="1" applyProtection="1">
      <alignment vertical="center"/>
      <protection hidden="1"/>
    </xf>
    <xf numFmtId="164" fontId="8" fillId="0" borderId="33" xfId="4" applyFont="1" applyFill="1" applyBorder="1" applyAlignment="1" applyProtection="1">
      <alignment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15" fillId="0" borderId="22" xfId="0" applyFont="1" applyFill="1" applyBorder="1" applyAlignment="1" applyProtection="1">
      <alignment horizontal="center" vertical="center"/>
      <protection hidden="1"/>
    </xf>
    <xf numFmtId="0" fontId="15" fillId="0" borderId="22" xfId="0" applyFont="1" applyBorder="1"/>
    <xf numFmtId="165" fontId="4" fillId="20" borderId="22" xfId="2" applyNumberFormat="1" applyFont="1" applyFill="1" applyBorder="1" applyAlignment="1" applyProtection="1">
      <alignment horizontal="center" vertical="center" wrapText="1"/>
      <protection hidden="1"/>
    </xf>
    <xf numFmtId="165" fontId="4" fillId="20" borderId="22" xfId="2" applyNumberFormat="1" applyFont="1" applyFill="1" applyBorder="1" applyAlignment="1" applyProtection="1">
      <alignment horizontal="center" vertical="center"/>
      <protection hidden="1"/>
    </xf>
    <xf numFmtId="165" fontId="16" fillId="20" borderId="33" xfId="0" applyNumberFormat="1" applyFont="1" applyFill="1" applyBorder="1" applyAlignment="1" applyProtection="1">
      <alignment horizontal="center" vertical="center"/>
      <protection hidden="1"/>
    </xf>
    <xf numFmtId="165" fontId="16" fillId="20" borderId="22" xfId="0" applyNumberFormat="1" applyFont="1" applyFill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65" fontId="0" fillId="3" borderId="33" xfId="0" applyNumberFormat="1" applyFont="1" applyFill="1" applyBorder="1"/>
    <xf numFmtId="3" fontId="0" fillId="17" borderId="33" xfId="0" applyNumberFormat="1" applyFont="1" applyFill="1" applyBorder="1" applyAlignment="1" applyProtection="1">
      <alignment horizontal="center"/>
      <protection locked="0"/>
    </xf>
    <xf numFmtId="165" fontId="0" fillId="17" borderId="33" xfId="0" applyNumberFormat="1" applyFont="1" applyFill="1" applyBorder="1" applyProtection="1">
      <protection locked="0"/>
    </xf>
    <xf numFmtId="0" fontId="0" fillId="17" borderId="33" xfId="0" applyFont="1" applyFill="1" applyBorder="1" applyAlignment="1" applyProtection="1">
      <alignment horizontal="center"/>
      <protection locked="0"/>
    </xf>
    <xf numFmtId="165" fontId="0" fillId="18" borderId="39" xfId="0" applyNumberFormat="1" applyFont="1" applyFill="1" applyBorder="1"/>
    <xf numFmtId="1" fontId="2" fillId="0" borderId="40" xfId="0" applyNumberFormat="1" applyFont="1" applyBorder="1" applyAlignment="1" applyProtection="1">
      <alignment horizontal="center" vertical="center"/>
      <protection hidden="1"/>
    </xf>
    <xf numFmtId="165" fontId="0" fillId="18" borderId="41" xfId="0" applyNumberFormat="1" applyFont="1" applyFill="1" applyBorder="1"/>
    <xf numFmtId="1" fontId="2" fillId="0" borderId="42" xfId="0" applyNumberFormat="1" applyFont="1" applyBorder="1" applyAlignment="1" applyProtection="1">
      <alignment horizontal="center" vertical="center" wrapText="1"/>
      <protection hidden="1"/>
    </xf>
    <xf numFmtId="164" fontId="8" fillId="0" borderId="34" xfId="4" applyFont="1" applyBorder="1" applyAlignment="1" applyProtection="1">
      <alignment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165" fontId="16" fillId="20" borderId="34" xfId="0" applyNumberFormat="1" applyFont="1" applyFill="1" applyBorder="1" applyAlignment="1" applyProtection="1">
      <alignment horizontal="center" vertical="center"/>
      <protection hidden="1"/>
    </xf>
    <xf numFmtId="165" fontId="0" fillId="17" borderId="34" xfId="0" applyNumberFormat="1" applyFont="1" applyFill="1" applyBorder="1" applyAlignment="1" applyProtection="1">
      <alignment horizontal="center"/>
      <protection locked="0"/>
    </xf>
    <xf numFmtId="165" fontId="0" fillId="18" borderId="34" xfId="0" applyNumberFormat="1" applyFont="1" applyFill="1" applyBorder="1"/>
    <xf numFmtId="165" fontId="0" fillId="18" borderId="34" xfId="0" applyNumberFormat="1" applyFont="1" applyFill="1" applyBorder="1" applyAlignment="1">
      <alignment horizontal="center"/>
    </xf>
    <xf numFmtId="165" fontId="0" fillId="3" borderId="23" xfId="0" applyNumberFormat="1" applyFont="1" applyFill="1" applyBorder="1"/>
    <xf numFmtId="3" fontId="0" fillId="17" borderId="23" xfId="0" applyNumberFormat="1" applyFont="1" applyFill="1" applyBorder="1" applyAlignment="1" applyProtection="1">
      <alignment horizontal="center"/>
      <protection locked="0"/>
    </xf>
    <xf numFmtId="165" fontId="0" fillId="17" borderId="23" xfId="0" applyNumberFormat="1" applyFont="1" applyFill="1" applyBorder="1" applyAlignment="1" applyProtection="1">
      <alignment horizontal="center"/>
      <protection locked="0"/>
    </xf>
    <xf numFmtId="165" fontId="0" fillId="17" borderId="23" xfId="0" applyNumberFormat="1" applyFont="1" applyFill="1" applyBorder="1" applyProtection="1">
      <protection locked="0"/>
    </xf>
    <xf numFmtId="0" fontId="0" fillId="17" borderId="23" xfId="0" applyFont="1" applyFill="1" applyBorder="1" applyAlignment="1" applyProtection="1">
      <alignment horizontal="center"/>
      <protection locked="0"/>
    </xf>
    <xf numFmtId="165" fontId="0" fillId="18" borderId="23" xfId="0" applyNumberFormat="1" applyFont="1" applyFill="1" applyBorder="1"/>
    <xf numFmtId="165" fontId="0" fillId="18" borderId="24" xfId="0" applyNumberFormat="1" applyFont="1" applyFill="1" applyBorder="1"/>
    <xf numFmtId="1" fontId="2" fillId="0" borderId="42" xfId="0" applyNumberFormat="1" applyFont="1" applyBorder="1" applyAlignment="1" applyProtection="1">
      <alignment horizontal="center" vertical="center"/>
      <protection hidden="1"/>
    </xf>
    <xf numFmtId="164" fontId="8" fillId="9" borderId="34" xfId="4" applyFont="1" applyFill="1" applyBorder="1" applyAlignment="1" applyProtection="1">
      <alignment vertical="center"/>
      <protection hidden="1"/>
    </xf>
    <xf numFmtId="165" fontId="0" fillId="3" borderId="34" xfId="0" applyNumberFormat="1" applyFont="1" applyFill="1" applyBorder="1"/>
    <xf numFmtId="3" fontId="0" fillId="17" borderId="34" xfId="0" applyNumberFormat="1" applyFont="1" applyFill="1" applyBorder="1" applyAlignment="1" applyProtection="1">
      <alignment horizontal="center"/>
      <protection locked="0"/>
    </xf>
    <xf numFmtId="165" fontId="0" fillId="17" borderId="34" xfId="0" applyNumberFormat="1" applyFont="1" applyFill="1" applyBorder="1" applyProtection="1">
      <protection locked="0"/>
    </xf>
    <xf numFmtId="0" fontId="0" fillId="17" borderId="34" xfId="0" applyFont="1" applyFill="1" applyBorder="1" applyAlignment="1" applyProtection="1">
      <alignment horizontal="center"/>
      <protection locked="0"/>
    </xf>
    <xf numFmtId="1" fontId="2" fillId="0" borderId="38" xfId="0" applyNumberFormat="1" applyFont="1" applyBorder="1" applyAlignment="1" applyProtection="1">
      <alignment horizontal="center" vertical="center" wrapText="1"/>
      <protection hidden="1"/>
    </xf>
    <xf numFmtId="164" fontId="8" fillId="0" borderId="43" xfId="4" applyFont="1" applyBorder="1" applyAlignment="1" applyProtection="1">
      <alignment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1" fontId="11" fillId="0" borderId="43" xfId="1" applyNumberFormat="1" applyFont="1" applyFill="1" applyBorder="1" applyAlignment="1" applyProtection="1">
      <alignment horizontal="center" vertical="center"/>
      <protection hidden="1"/>
    </xf>
    <xf numFmtId="0" fontId="10" fillId="0" borderId="43" xfId="0" applyFont="1" applyBorder="1" applyAlignment="1" applyProtection="1">
      <alignment horizontal="center" vertical="center" wrapText="1"/>
      <protection hidden="1"/>
    </xf>
    <xf numFmtId="0" fontId="10" fillId="3" borderId="43" xfId="0" applyFont="1" applyFill="1" applyBorder="1" applyAlignment="1" applyProtection="1">
      <alignment horizontal="center" vertical="center" wrapText="1"/>
      <protection hidden="1"/>
    </xf>
    <xf numFmtId="3" fontId="6" fillId="0" borderId="43" xfId="0" applyNumberFormat="1" applyFont="1" applyBorder="1" applyAlignment="1" applyProtection="1">
      <alignment horizontal="center" vertical="center" wrapTex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165" fontId="4" fillId="20" borderId="33" xfId="2" applyNumberFormat="1" applyFont="1" applyFill="1" applyBorder="1" applyAlignment="1" applyProtection="1">
      <alignment horizontal="center" vertical="center" wrapText="1"/>
      <protection hidden="1"/>
    </xf>
    <xf numFmtId="1" fontId="19" fillId="0" borderId="40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Fill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 wrapText="1"/>
      <protection hidden="1"/>
    </xf>
    <xf numFmtId="1" fontId="19" fillId="0" borderId="42" xfId="0" applyNumberFormat="1" applyFont="1" applyBorder="1" applyAlignment="1" applyProtection="1">
      <alignment horizontal="center" vertical="center"/>
      <protection hidden="1"/>
    </xf>
    <xf numFmtId="164" fontId="15" fillId="0" borderId="34" xfId="4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165" fontId="4" fillId="20" borderId="34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35" xfId="0" applyFont="1" applyBorder="1" applyAlignment="1" applyProtection="1">
      <alignment horizontal="center" wrapText="1"/>
      <protection hidden="1"/>
    </xf>
    <xf numFmtId="0" fontId="23" fillId="0" borderId="36" xfId="0" applyFont="1" applyBorder="1" applyAlignment="1" applyProtection="1">
      <alignment horizontal="center" vertical="center" wrapText="1"/>
      <protection hidden="1"/>
    </xf>
    <xf numFmtId="1" fontId="23" fillId="0" borderId="44" xfId="0" applyNumberFormat="1" applyFont="1" applyBorder="1" applyAlignment="1" applyProtection="1">
      <alignment horizontal="center" vertical="center" wrapText="1"/>
      <protection hidden="1"/>
    </xf>
    <xf numFmtId="0" fontId="24" fillId="4" borderId="45" xfId="0" applyFont="1" applyFill="1" applyBorder="1" applyAlignment="1" applyProtection="1">
      <alignment horizontal="center" vertical="center" wrapText="1"/>
      <protection hidden="1"/>
    </xf>
    <xf numFmtId="0" fontId="24" fillId="4" borderId="35" xfId="0" applyFont="1" applyFill="1" applyBorder="1" applyAlignment="1" applyProtection="1">
      <alignment horizontal="center" vertical="center" wrapText="1"/>
      <protection hidden="1"/>
    </xf>
    <xf numFmtId="0" fontId="24" fillId="3" borderId="35" xfId="0" applyFont="1" applyFill="1" applyBorder="1" applyAlignment="1" applyProtection="1">
      <alignment horizontal="center" vertical="center" wrapText="1"/>
      <protection hidden="1"/>
    </xf>
    <xf numFmtId="0" fontId="24" fillId="5" borderId="35" xfId="0" applyFont="1" applyFill="1" applyBorder="1" applyAlignment="1" applyProtection="1">
      <alignment horizontal="center" vertical="center" wrapText="1"/>
      <protection hidden="1"/>
    </xf>
    <xf numFmtId="0" fontId="24" fillId="6" borderId="35" xfId="0" applyFont="1" applyFill="1" applyBorder="1" applyAlignment="1" applyProtection="1">
      <alignment horizontal="center" vertical="center" wrapText="1"/>
      <protection hidden="1"/>
    </xf>
    <xf numFmtId="0" fontId="24" fillId="6" borderId="44" xfId="0" applyFont="1" applyFill="1" applyBorder="1" applyAlignment="1" applyProtection="1">
      <alignment horizontal="center" vertical="center" wrapText="1"/>
      <protection hidden="1"/>
    </xf>
    <xf numFmtId="0" fontId="24" fillId="3" borderId="2" xfId="0" applyFont="1" applyFill="1" applyBorder="1" applyAlignment="1" applyProtection="1">
      <alignment horizontal="center" vertical="center" wrapText="1"/>
      <protection hidden="1"/>
    </xf>
    <xf numFmtId="0" fontId="23" fillId="0" borderId="37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165" fontId="4" fillId="20" borderId="13" xfId="2" applyNumberFormat="1" applyFont="1" applyFill="1" applyBorder="1" applyAlignment="1" applyProtection="1">
      <alignment horizontal="center" vertical="center" wrapText="1"/>
      <protection hidden="1"/>
    </xf>
    <xf numFmtId="1" fontId="2" fillId="0" borderId="38" xfId="0" applyNumberFormat="1" applyFont="1" applyFill="1" applyBorder="1" applyAlignment="1" applyProtection="1">
      <alignment horizontal="center" vertical="center"/>
      <protection hidden="1"/>
    </xf>
    <xf numFmtId="1" fontId="4" fillId="0" borderId="40" xfId="0" applyNumberFormat="1" applyFont="1" applyFill="1" applyBorder="1" applyAlignment="1" applyProtection="1">
      <alignment horizontal="center" vertical="center" wrapText="1"/>
      <protection hidden="1"/>
    </xf>
    <xf numFmtId="1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9" fillId="0" borderId="45" xfId="0" applyFont="1" applyBorder="1" applyAlignment="1" applyProtection="1">
      <alignment horizontal="center" vertical="center" wrapText="1"/>
      <protection hidden="1"/>
    </xf>
    <xf numFmtId="0" fontId="23" fillId="0" borderId="44" xfId="0" applyFont="1" applyBorder="1" applyAlignment="1" applyProtection="1">
      <alignment horizontal="center" vertical="center" wrapText="1"/>
      <protection hidden="1"/>
    </xf>
    <xf numFmtId="1" fontId="2" fillId="0" borderId="50" xfId="0" applyNumberFormat="1" applyFont="1" applyBorder="1" applyAlignment="1" applyProtection="1">
      <alignment horizontal="center" vertical="center" wrapText="1"/>
      <protection hidden="1"/>
    </xf>
    <xf numFmtId="165" fontId="6" fillId="0" borderId="51" xfId="2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6" fillId="8" borderId="49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0" fillId="0" borderId="49" xfId="0" applyBorder="1" applyProtection="1">
      <protection hidden="1"/>
    </xf>
    <xf numFmtId="165" fontId="2" fillId="8" borderId="49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50" xfId="0" applyBorder="1" applyProtection="1">
      <protection hidden="1"/>
    </xf>
    <xf numFmtId="0" fontId="0" fillId="0" borderId="43" xfId="0" applyBorder="1" applyProtection="1">
      <protection hidden="1"/>
    </xf>
    <xf numFmtId="165" fontId="20" fillId="17" borderId="33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3" borderId="17" xfId="0" applyNumberFormat="1" applyFill="1" applyBorder="1"/>
    <xf numFmtId="165" fontId="6" fillId="3" borderId="27" xfId="0" applyNumberFormat="1" applyFont="1" applyFill="1" applyBorder="1" applyAlignment="1">
      <alignment horizontal="center"/>
    </xf>
    <xf numFmtId="165" fontId="2" fillId="3" borderId="6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3" borderId="9" xfId="0" applyFill="1" applyBorder="1"/>
    <xf numFmtId="165" fontId="0" fillId="3" borderId="6" xfId="0" applyNumberFormat="1" applyFill="1" applyBorder="1"/>
    <xf numFmtId="0" fontId="4" fillId="22" borderId="32" xfId="0" applyFont="1" applyFill="1" applyBorder="1" applyAlignment="1">
      <alignment horizontal="center" vertical="center" wrapText="1"/>
    </xf>
    <xf numFmtId="0" fontId="4" fillId="22" borderId="33" xfId="0" applyFont="1" applyFill="1" applyBorder="1" applyAlignment="1">
      <alignment horizontal="center" vertical="center" wrapText="1"/>
    </xf>
    <xf numFmtId="165" fontId="4" fillId="22" borderId="33" xfId="0" applyNumberFormat="1" applyFont="1" applyFill="1" applyBorder="1" applyAlignment="1">
      <alignment horizontal="center" vertical="center" wrapText="1"/>
    </xf>
    <xf numFmtId="165" fontId="4" fillId="22" borderId="60" xfId="0" applyNumberFormat="1" applyFont="1" applyFill="1" applyBorder="1" applyAlignment="1">
      <alignment horizontal="center" vertical="center" wrapText="1"/>
    </xf>
    <xf numFmtId="165" fontId="4" fillId="21" borderId="38" xfId="0" applyNumberFormat="1" applyFont="1" applyFill="1" applyBorder="1" applyAlignment="1">
      <alignment horizontal="center" vertical="center" wrapText="1"/>
    </xf>
    <xf numFmtId="0" fontId="4" fillId="21" borderId="33" xfId="0" applyFont="1" applyFill="1" applyBorder="1" applyAlignment="1">
      <alignment horizontal="center" vertical="center" wrapText="1"/>
    </xf>
    <xf numFmtId="165" fontId="4" fillId="21" borderId="60" xfId="0" applyNumberFormat="1" applyFont="1" applyFill="1" applyBorder="1" applyAlignment="1">
      <alignment horizontal="center" vertical="center" wrapText="1"/>
    </xf>
    <xf numFmtId="0" fontId="23" fillId="17" borderId="28" xfId="0" applyFont="1" applyFill="1" applyBorder="1" applyProtection="1">
      <protection locked="0"/>
    </xf>
    <xf numFmtId="0" fontId="23" fillId="17" borderId="22" xfId="0" applyFont="1" applyFill="1" applyBorder="1" applyProtection="1">
      <protection locked="0"/>
    </xf>
    <xf numFmtId="0" fontId="23" fillId="17" borderId="22" xfId="0" applyFont="1" applyFill="1" applyBorder="1" applyAlignment="1" applyProtection="1">
      <alignment horizontal="center"/>
      <protection locked="0"/>
    </xf>
    <xf numFmtId="165" fontId="23" fillId="17" borderId="22" xfId="0" applyNumberFormat="1" applyFont="1" applyFill="1" applyBorder="1" applyAlignment="1" applyProtection="1">
      <alignment horizontal="center"/>
      <protection locked="0"/>
    </xf>
    <xf numFmtId="165" fontId="23" fillId="22" borderId="22" xfId="0" applyNumberFormat="1" applyFont="1" applyFill="1" applyBorder="1" applyAlignment="1">
      <alignment horizontal="center"/>
    </xf>
    <xf numFmtId="166" fontId="23" fillId="22" borderId="29" xfId="0" applyNumberFormat="1" applyFont="1" applyFill="1" applyBorder="1" applyAlignment="1">
      <alignment horizontal="center"/>
    </xf>
    <xf numFmtId="165" fontId="23" fillId="3" borderId="53" xfId="0" applyNumberFormat="1" applyFont="1" applyFill="1" applyBorder="1"/>
    <xf numFmtId="165" fontId="23" fillId="17" borderId="40" xfId="0" applyNumberFormat="1" applyFont="1" applyFill="1" applyBorder="1" applyAlignment="1" applyProtection="1">
      <alignment horizontal="center"/>
      <protection locked="0"/>
    </xf>
    <xf numFmtId="166" fontId="23" fillId="21" borderId="29" xfId="0" applyNumberFormat="1" applyFont="1" applyFill="1" applyBorder="1" applyAlignment="1">
      <alignment horizontal="center"/>
    </xf>
    <xf numFmtId="166" fontId="23" fillId="3" borderId="53" xfId="0" applyNumberFormat="1" applyFont="1" applyFill="1" applyBorder="1" applyAlignment="1">
      <alignment horizontal="center"/>
    </xf>
    <xf numFmtId="37" fontId="23" fillId="17" borderId="21" xfId="0" applyNumberFormat="1" applyFont="1" applyFill="1" applyBorder="1" applyProtection="1">
      <protection locked="0"/>
    </xf>
    <xf numFmtId="0" fontId="23" fillId="17" borderId="30" xfId="0" applyFont="1" applyFill="1" applyBorder="1" applyProtection="1">
      <protection locked="0"/>
    </xf>
    <xf numFmtId="0" fontId="23" fillId="17" borderId="31" xfId="0" applyFont="1" applyFill="1" applyBorder="1" applyProtection="1">
      <protection locked="0"/>
    </xf>
    <xf numFmtId="0" fontId="23" fillId="17" borderId="31" xfId="0" applyFont="1" applyFill="1" applyBorder="1" applyAlignment="1" applyProtection="1">
      <alignment horizontal="center"/>
      <protection locked="0"/>
    </xf>
    <xf numFmtId="165" fontId="23" fillId="17" borderId="31" xfId="0" applyNumberFormat="1" applyFont="1" applyFill="1" applyBorder="1" applyAlignment="1" applyProtection="1">
      <alignment horizontal="center"/>
      <protection locked="0"/>
    </xf>
    <xf numFmtId="165" fontId="23" fillId="22" borderId="31" xfId="0" applyNumberFormat="1" applyFont="1" applyFill="1" applyBorder="1" applyAlignment="1">
      <alignment horizontal="center"/>
    </xf>
    <xf numFmtId="166" fontId="23" fillId="22" borderId="55" xfId="0" applyNumberFormat="1" applyFont="1" applyFill="1" applyBorder="1" applyAlignment="1">
      <alignment horizontal="center"/>
    </xf>
    <xf numFmtId="165" fontId="23" fillId="3" borderId="65" xfId="0" applyNumberFormat="1" applyFont="1" applyFill="1" applyBorder="1"/>
    <xf numFmtId="165" fontId="23" fillId="17" borderId="56" xfId="0" applyNumberFormat="1" applyFont="1" applyFill="1" applyBorder="1" applyAlignment="1" applyProtection="1">
      <alignment horizontal="center"/>
      <protection locked="0"/>
    </xf>
    <xf numFmtId="166" fontId="23" fillId="21" borderId="55" xfId="0" applyNumberFormat="1" applyFont="1" applyFill="1" applyBorder="1" applyAlignment="1">
      <alignment horizontal="center"/>
    </xf>
    <xf numFmtId="166" fontId="23" fillId="3" borderId="65" xfId="0" applyNumberFormat="1" applyFont="1" applyFill="1" applyBorder="1" applyAlignment="1">
      <alignment horizontal="center"/>
    </xf>
    <xf numFmtId="37" fontId="23" fillId="17" borderId="58" xfId="0" applyNumberFormat="1" applyFont="1" applyFill="1" applyBorder="1" applyProtection="1">
      <protection locked="0"/>
    </xf>
    <xf numFmtId="0" fontId="23" fillId="0" borderId="0" xfId="0" applyFont="1"/>
    <xf numFmtId="165" fontId="23" fillId="0" borderId="0" xfId="0" applyNumberFormat="1" applyFont="1"/>
    <xf numFmtId="165" fontId="26" fillId="17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4" borderId="62" xfId="0" applyNumberFormat="1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center" vertical="center" wrapText="1"/>
    </xf>
    <xf numFmtId="165" fontId="4" fillId="4" borderId="64" xfId="0" applyNumberFormat="1" applyFont="1" applyFill="1" applyBorder="1" applyAlignment="1">
      <alignment horizontal="center" vertical="center" wrapText="1"/>
    </xf>
    <xf numFmtId="166" fontId="23" fillId="4" borderId="20" xfId="0" applyNumberFormat="1" applyFont="1" applyFill="1" applyBorder="1" applyAlignment="1">
      <alignment horizontal="center"/>
    </xf>
    <xf numFmtId="166" fontId="23" fillId="4" borderId="57" xfId="0" applyNumberFormat="1" applyFont="1" applyFill="1" applyBorder="1" applyAlignment="1">
      <alignment horizontal="center"/>
    </xf>
    <xf numFmtId="165" fontId="23" fillId="4" borderId="54" xfId="0" applyNumberFormat="1" applyFont="1" applyFill="1" applyBorder="1"/>
    <xf numFmtId="165" fontId="23" fillId="4" borderId="59" xfId="0" applyNumberFormat="1" applyFont="1" applyFill="1" applyBorder="1"/>
    <xf numFmtId="165" fontId="9" fillId="4" borderId="26" xfId="0" applyNumberFormat="1" applyFont="1" applyFill="1" applyBorder="1"/>
    <xf numFmtId="39" fontId="23" fillId="0" borderId="37" xfId="0" applyNumberFormat="1" applyFont="1" applyBorder="1" applyAlignment="1" applyProtection="1">
      <alignment horizontal="center" vertical="center" wrapText="1"/>
      <protection hidden="1"/>
    </xf>
    <xf numFmtId="39" fontId="0" fillId="17" borderId="33" xfId="0" applyNumberFormat="1" applyFont="1" applyFill="1" applyBorder="1" applyAlignment="1" applyProtection="1">
      <alignment horizontal="center"/>
      <protection locked="0"/>
    </xf>
    <xf numFmtId="39" fontId="0" fillId="17" borderId="22" xfId="0" applyNumberFormat="1" applyFont="1" applyFill="1" applyBorder="1" applyAlignment="1" applyProtection="1">
      <alignment horizontal="center"/>
      <protection locked="0"/>
    </xf>
    <xf numFmtId="39" fontId="0" fillId="17" borderId="34" xfId="0" applyNumberFormat="1" applyFont="1" applyFill="1" applyBorder="1" applyAlignment="1" applyProtection="1">
      <alignment horizontal="center"/>
      <protection locked="0"/>
    </xf>
    <xf numFmtId="39" fontId="6" fillId="0" borderId="43" xfId="2" applyNumberFormat="1" applyFont="1" applyFill="1" applyBorder="1" applyAlignment="1" applyProtection="1">
      <alignment horizontal="center" vertical="center" wrapText="1"/>
      <protection hidden="1"/>
    </xf>
    <xf numFmtId="39" fontId="0" fillId="17" borderId="25" xfId="0" applyNumberFormat="1" applyFont="1" applyFill="1" applyBorder="1" applyAlignment="1" applyProtection="1">
      <alignment horizontal="center"/>
      <protection locked="0"/>
    </xf>
    <xf numFmtId="39" fontId="0" fillId="17" borderId="23" xfId="0" applyNumberFormat="1" applyFont="1" applyFill="1" applyBorder="1" applyAlignment="1" applyProtection="1">
      <alignment horizontal="center"/>
      <protection locked="0"/>
    </xf>
    <xf numFmtId="39" fontId="6" fillId="8" borderId="0" xfId="2" applyNumberFormat="1" applyFont="1" applyFill="1" applyBorder="1" applyAlignment="1" applyProtection="1">
      <alignment horizontal="center" vertical="center" wrapText="1"/>
      <protection hidden="1"/>
    </xf>
    <xf numFmtId="39" fontId="0" fillId="0" borderId="0" xfId="0" applyNumberFormat="1" applyBorder="1" applyProtection="1">
      <protection hidden="1"/>
    </xf>
    <xf numFmtId="39" fontId="2" fillId="8" borderId="0" xfId="2" applyNumberFormat="1" applyFont="1" applyFill="1" applyBorder="1" applyAlignment="1" applyProtection="1">
      <alignment horizontal="center" vertical="center" wrapText="1"/>
      <protection hidden="1"/>
    </xf>
    <xf numFmtId="39" fontId="10" fillId="0" borderId="13" xfId="0" applyNumberFormat="1" applyFont="1" applyBorder="1" applyAlignment="1" applyProtection="1">
      <alignment horizontal="center" vertical="center" wrapText="1"/>
      <protection hidden="1"/>
    </xf>
    <xf numFmtId="39" fontId="10" fillId="0" borderId="0" xfId="0" applyNumberFormat="1" applyFont="1" applyBorder="1" applyAlignment="1" applyProtection="1">
      <alignment horizontal="center" vertical="center" wrapText="1"/>
      <protection hidden="1"/>
    </xf>
    <xf numFmtId="39" fontId="13" fillId="0" borderId="0" xfId="0" applyNumberFormat="1" applyFont="1" applyBorder="1" applyAlignment="1" applyProtection="1">
      <alignment vertical="center" wrapText="1"/>
      <protection hidden="1"/>
    </xf>
    <xf numFmtId="39" fontId="14" fillId="0" borderId="0" xfId="0" applyNumberFormat="1" applyFont="1" applyBorder="1" applyAlignment="1" applyProtection="1">
      <alignment vertical="center"/>
      <protection hidden="1"/>
    </xf>
    <xf numFmtId="39" fontId="0" fillId="0" borderId="0" xfId="0" applyNumberFormat="1" applyProtection="1">
      <protection hidden="1"/>
    </xf>
    <xf numFmtId="166" fontId="0" fillId="18" borderId="33" xfId="0" applyNumberFormat="1" applyFont="1" applyFill="1" applyBorder="1" applyAlignment="1">
      <alignment horizontal="center"/>
    </xf>
    <xf numFmtId="166" fontId="0" fillId="18" borderId="25" xfId="0" applyNumberFormat="1" applyFont="1" applyFill="1" applyBorder="1" applyAlignment="1">
      <alignment horizontal="center"/>
    </xf>
    <xf numFmtId="166" fontId="0" fillId="18" borderId="23" xfId="0" applyNumberFormat="1" applyFont="1" applyFill="1" applyBorder="1" applyAlignment="1">
      <alignment horizontal="center"/>
    </xf>
    <xf numFmtId="166" fontId="0" fillId="18" borderId="22" xfId="0" applyNumberFormat="1" applyFont="1" applyFill="1" applyBorder="1" applyAlignment="1">
      <alignment horizontal="center"/>
    </xf>
    <xf numFmtId="166" fontId="0" fillId="18" borderId="34" xfId="0" applyNumberFormat="1" applyFont="1" applyFill="1" applyBorder="1" applyAlignment="1">
      <alignment horizontal="center"/>
    </xf>
    <xf numFmtId="166" fontId="0" fillId="18" borderId="33" xfId="0" applyNumberFormat="1" applyFont="1" applyFill="1" applyBorder="1"/>
    <xf numFmtId="166" fontId="0" fillId="18" borderId="25" xfId="0" applyNumberFormat="1" applyFont="1" applyFill="1" applyBorder="1"/>
    <xf numFmtId="166" fontId="0" fillId="18" borderId="23" xfId="0" applyNumberFormat="1" applyFont="1" applyFill="1" applyBorder="1"/>
    <xf numFmtId="165" fontId="23" fillId="22" borderId="22" xfId="0" applyNumberFormat="1" applyFont="1" applyFill="1" applyBorder="1" applyAlignment="1" applyProtection="1">
      <alignment horizontal="center"/>
    </xf>
    <xf numFmtId="165" fontId="23" fillId="22" borderId="31" xfId="0" applyNumberFormat="1" applyFont="1" applyFill="1" applyBorder="1" applyAlignment="1" applyProtection="1">
      <alignment horizontal="center"/>
    </xf>
    <xf numFmtId="165" fontId="0" fillId="0" borderId="13" xfId="0" applyNumberFormat="1" applyFont="1" applyFill="1" applyBorder="1" applyAlignment="1" applyProtection="1">
      <alignment horizontal="center"/>
    </xf>
    <xf numFmtId="165" fontId="0" fillId="18" borderId="13" xfId="0" applyNumberFormat="1" applyFont="1" applyFill="1" applyBorder="1" applyProtection="1"/>
    <xf numFmtId="166" fontId="0" fillId="18" borderId="13" xfId="0" applyNumberFormat="1" applyFont="1" applyFill="1" applyBorder="1" applyAlignment="1" applyProtection="1">
      <alignment horizontal="center"/>
    </xf>
    <xf numFmtId="3" fontId="0" fillId="0" borderId="13" xfId="0" applyNumberFormat="1" applyFont="1" applyFill="1" applyBorder="1" applyAlignment="1" applyProtection="1">
      <alignment horizontal="center"/>
    </xf>
    <xf numFmtId="165" fontId="0" fillId="0" borderId="13" xfId="0" applyNumberFormat="1" applyFont="1" applyFill="1" applyBorder="1" applyProtection="1"/>
    <xf numFmtId="0" fontId="0" fillId="0" borderId="13" xfId="0" applyFont="1" applyFill="1" applyBorder="1" applyAlignment="1" applyProtection="1">
      <alignment horizontal="center"/>
    </xf>
    <xf numFmtId="165" fontId="0" fillId="3" borderId="13" xfId="0" applyNumberFormat="1" applyFont="1" applyFill="1" applyBorder="1" applyProtection="1"/>
    <xf numFmtId="166" fontId="0" fillId="18" borderId="13" xfId="0" applyNumberFormat="1" applyFont="1" applyFill="1" applyBorder="1" applyProtection="1"/>
    <xf numFmtId="39" fontId="0" fillId="0" borderId="13" xfId="0" applyNumberFormat="1" applyFont="1" applyFill="1" applyBorder="1" applyAlignment="1" applyProtection="1">
      <alignment horizontal="center"/>
    </xf>
    <xf numFmtId="165" fontId="0" fillId="18" borderId="14" xfId="0" applyNumberFormat="1" applyFont="1" applyFill="1" applyBorder="1" applyProtection="1"/>
    <xf numFmtId="165" fontId="0" fillId="22" borderId="22" xfId="0" applyNumberFormat="1" applyFont="1" applyFill="1" applyBorder="1" applyAlignment="1" applyProtection="1">
      <alignment horizontal="center"/>
    </xf>
    <xf numFmtId="165" fontId="0" fillId="22" borderId="34" xfId="0" applyNumberFormat="1" applyFont="1" applyFill="1" applyBorder="1" applyAlignment="1" applyProtection="1">
      <alignment horizontal="center"/>
    </xf>
    <xf numFmtId="165" fontId="0" fillId="22" borderId="33" xfId="0" applyNumberFormat="1" applyFont="1" applyFill="1" applyBorder="1" applyAlignment="1" applyProtection="1">
      <alignment horizontal="center"/>
    </xf>
    <xf numFmtId="165" fontId="0" fillId="22" borderId="25" xfId="0" applyNumberFormat="1" applyFont="1" applyFill="1" applyBorder="1" applyAlignment="1" applyProtection="1">
      <alignment horizontal="center"/>
    </xf>
    <xf numFmtId="165" fontId="0" fillId="22" borderId="23" xfId="0" applyNumberFormat="1" applyFont="1" applyFill="1" applyBorder="1" applyAlignment="1" applyProtection="1">
      <alignment horizontal="center"/>
    </xf>
    <xf numFmtId="165" fontId="16" fillId="20" borderId="39" xfId="0" applyNumberFormat="1" applyFont="1" applyFill="1" applyBorder="1" applyAlignment="1" applyProtection="1">
      <alignment horizontal="center" vertical="center"/>
      <protection hidden="1"/>
    </xf>
    <xf numFmtId="9" fontId="8" fillId="9" borderId="22" xfId="3" applyFont="1" applyFill="1" applyBorder="1" applyAlignment="1" applyProtection="1">
      <alignment vertical="center"/>
      <protection hidden="1"/>
    </xf>
    <xf numFmtId="165" fontId="16" fillId="20" borderId="66" xfId="0" applyNumberFormat="1" applyFont="1" applyFill="1" applyBorder="1" applyAlignment="1" applyProtection="1">
      <alignment horizontal="center" vertical="center"/>
      <protection hidden="1"/>
    </xf>
    <xf numFmtId="164" fontId="15" fillId="9" borderId="22" xfId="4" applyFont="1" applyFill="1" applyBorder="1" applyAlignment="1" applyProtection="1">
      <alignment vertical="center"/>
      <protection hidden="1"/>
    </xf>
    <xf numFmtId="164" fontId="15" fillId="9" borderId="34" xfId="4" applyFont="1" applyFill="1" applyBorder="1" applyAlignment="1" applyProtection="1">
      <alignment vertical="center"/>
      <protection hidden="1"/>
    </xf>
    <xf numFmtId="165" fontId="16" fillId="20" borderId="67" xfId="0" applyNumberFormat="1" applyFont="1" applyFill="1" applyBorder="1" applyAlignment="1" applyProtection="1">
      <alignment horizontal="center" vertical="center"/>
      <protection hidden="1"/>
    </xf>
    <xf numFmtId="0" fontId="22" fillId="19" borderId="12" xfId="0" applyFont="1" applyFill="1" applyBorder="1" applyAlignment="1" applyProtection="1">
      <alignment horizontal="center"/>
      <protection hidden="1"/>
    </xf>
    <xf numFmtId="0" fontId="22" fillId="19" borderId="10" xfId="0" applyFont="1" applyFill="1" applyBorder="1" applyAlignment="1" applyProtection="1">
      <alignment horizontal="center"/>
      <protection hidden="1"/>
    </xf>
    <xf numFmtId="0" fontId="22" fillId="19" borderId="11" xfId="0" applyFont="1" applyFill="1" applyBorder="1" applyAlignment="1" applyProtection="1">
      <alignment horizontal="center"/>
      <protection hidden="1"/>
    </xf>
    <xf numFmtId="0" fontId="22" fillId="16" borderId="12" xfId="0" applyFont="1" applyFill="1" applyBorder="1" applyAlignment="1" applyProtection="1">
      <alignment horizontal="center"/>
      <protection hidden="1"/>
    </xf>
    <xf numFmtId="0" fontId="22" fillId="16" borderId="10" xfId="0" applyFont="1" applyFill="1" applyBorder="1" applyAlignment="1" applyProtection="1">
      <alignment horizontal="center"/>
      <protection hidden="1"/>
    </xf>
    <xf numFmtId="0" fontId="22" fillId="16" borderId="11" xfId="0" applyFont="1" applyFill="1" applyBorder="1" applyAlignment="1" applyProtection="1">
      <alignment horizontal="center"/>
      <protection hidden="1"/>
    </xf>
    <xf numFmtId="0" fontId="22" fillId="13" borderId="12" xfId="0" applyFont="1" applyFill="1" applyBorder="1" applyAlignment="1" applyProtection="1">
      <alignment horizontal="center"/>
      <protection hidden="1"/>
    </xf>
    <xf numFmtId="0" fontId="22" fillId="13" borderId="10" xfId="0" applyFont="1" applyFill="1" applyBorder="1" applyAlignment="1" applyProtection="1">
      <alignment horizontal="center"/>
      <protection hidden="1"/>
    </xf>
    <xf numFmtId="0" fontId="22" fillId="13" borderId="11" xfId="0" applyFont="1" applyFill="1" applyBorder="1" applyAlignment="1" applyProtection="1">
      <alignment horizontal="center"/>
      <protection hidden="1"/>
    </xf>
    <xf numFmtId="0" fontId="22" fillId="15" borderId="1" xfId="0" applyFont="1" applyFill="1" applyBorder="1" applyAlignment="1" applyProtection="1">
      <alignment horizontal="center"/>
      <protection hidden="1"/>
    </xf>
    <xf numFmtId="0" fontId="22" fillId="15" borderId="2" xfId="0" applyFont="1" applyFill="1" applyBorder="1" applyAlignment="1" applyProtection="1">
      <alignment horizontal="center"/>
      <protection hidden="1"/>
    </xf>
    <xf numFmtId="0" fontId="22" fillId="15" borderId="52" xfId="0" applyFont="1" applyFill="1" applyBorder="1" applyAlignment="1" applyProtection="1">
      <alignment horizontal="center"/>
      <protection hidden="1"/>
    </xf>
    <xf numFmtId="0" fontId="22" fillId="7" borderId="5" xfId="0" applyFont="1" applyFill="1" applyBorder="1" applyAlignment="1" applyProtection="1">
      <alignment horizontal="center" vertical="center" wrapText="1"/>
      <protection hidden="1"/>
    </xf>
    <xf numFmtId="0" fontId="22" fillId="7" borderId="0" xfId="0" applyFont="1" applyFill="1" applyBorder="1" applyAlignment="1" applyProtection="1">
      <alignment horizontal="center" vertical="center" wrapText="1"/>
      <protection hidden="1"/>
    </xf>
    <xf numFmtId="0" fontId="22" fillId="7" borderId="49" xfId="0" applyFont="1" applyFill="1" applyBorder="1" applyAlignment="1" applyProtection="1">
      <alignment horizontal="center" vertical="center" wrapText="1"/>
      <protection hidden="1"/>
    </xf>
    <xf numFmtId="0" fontId="17" fillId="2" borderId="46" xfId="0" applyFont="1" applyFill="1" applyBorder="1" applyAlignment="1" applyProtection="1">
      <alignment horizontal="center" vertical="center"/>
      <protection hidden="1"/>
    </xf>
    <xf numFmtId="0" fontId="17" fillId="2" borderId="47" xfId="0" applyFont="1" applyFill="1" applyBorder="1" applyAlignment="1" applyProtection="1">
      <alignment horizontal="center" vertical="center"/>
      <protection hidden="1"/>
    </xf>
    <xf numFmtId="0" fontId="17" fillId="2" borderId="48" xfId="0" applyFont="1" applyFill="1" applyBorder="1" applyAlignment="1" applyProtection="1">
      <alignment horizontal="center" vertical="center"/>
      <protection hidden="1"/>
    </xf>
    <xf numFmtId="0" fontId="22" fillId="14" borderId="12" xfId="0" applyFont="1" applyFill="1" applyBorder="1" applyAlignment="1" applyProtection="1">
      <alignment horizontal="center" vertical="center"/>
      <protection hidden="1"/>
    </xf>
    <xf numFmtId="0" fontId="22" fillId="14" borderId="10" xfId="0" applyFont="1" applyFill="1" applyBorder="1" applyAlignment="1" applyProtection="1">
      <alignment horizontal="center" vertical="center"/>
      <protection hidden="1"/>
    </xf>
    <xf numFmtId="0" fontId="22" fillId="14" borderId="11" xfId="0" applyFont="1" applyFill="1" applyBorder="1" applyAlignment="1" applyProtection="1">
      <alignment horizontal="center" vertical="center"/>
      <protection hidden="1"/>
    </xf>
    <xf numFmtId="0" fontId="22" fillId="12" borderId="12" xfId="0" applyFont="1" applyFill="1" applyBorder="1" applyAlignment="1" applyProtection="1">
      <alignment horizontal="center"/>
      <protection hidden="1"/>
    </xf>
    <xf numFmtId="0" fontId="22" fillId="12" borderId="10" xfId="0" applyFont="1" applyFill="1" applyBorder="1" applyAlignment="1" applyProtection="1">
      <alignment horizontal="center"/>
      <protection hidden="1"/>
    </xf>
    <xf numFmtId="0" fontId="22" fillId="12" borderId="11" xfId="0" applyFont="1" applyFill="1" applyBorder="1" applyAlignment="1" applyProtection="1">
      <alignment horizontal="center"/>
      <protection hidden="1"/>
    </xf>
    <xf numFmtId="1" fontId="22" fillId="10" borderId="12" xfId="0" applyNumberFormat="1" applyFont="1" applyFill="1" applyBorder="1" applyAlignment="1" applyProtection="1">
      <alignment horizontal="center" vertical="center"/>
      <protection hidden="1"/>
    </xf>
    <xf numFmtId="1" fontId="22" fillId="10" borderId="10" xfId="0" applyNumberFormat="1" applyFont="1" applyFill="1" applyBorder="1" applyAlignment="1" applyProtection="1">
      <alignment horizontal="center" vertical="center"/>
      <protection hidden="1"/>
    </xf>
    <xf numFmtId="1" fontId="22" fillId="10" borderId="11" xfId="0" applyNumberFormat="1" applyFont="1" applyFill="1" applyBorder="1" applyAlignment="1" applyProtection="1">
      <alignment horizontal="center" vertical="center"/>
      <protection hidden="1"/>
    </xf>
    <xf numFmtId="0" fontId="22" fillId="11" borderId="12" xfId="0" applyFont="1" applyFill="1" applyBorder="1" applyAlignment="1" applyProtection="1">
      <alignment horizontal="center"/>
      <protection hidden="1"/>
    </xf>
    <xf numFmtId="0" fontId="22" fillId="11" borderId="10" xfId="0" applyFont="1" applyFill="1" applyBorder="1" applyAlignment="1" applyProtection="1">
      <alignment horizontal="center"/>
      <protection hidden="1"/>
    </xf>
    <xf numFmtId="0" fontId="22" fillId="11" borderId="11" xfId="0" applyFont="1" applyFill="1" applyBorder="1" applyAlignment="1" applyProtection="1">
      <alignment horizont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4" borderId="2" xfId="0" applyFont="1" applyFill="1" applyBorder="1" applyAlignment="1" applyProtection="1">
      <alignment horizontal="center" vertical="center"/>
      <protection hidden="1"/>
    </xf>
    <xf numFmtId="0" fontId="25" fillId="4" borderId="3" xfId="0" applyFont="1" applyFill="1" applyBorder="1" applyAlignment="1" applyProtection="1">
      <alignment horizontal="center" vertical="center"/>
      <protection hidden="1"/>
    </xf>
    <xf numFmtId="165" fontId="9" fillId="4" borderId="7" xfId="0" applyNumberFormat="1" applyFont="1" applyFill="1" applyBorder="1" applyAlignment="1">
      <alignment horizontal="left"/>
    </xf>
    <xf numFmtId="165" fontId="9" fillId="4" borderId="8" xfId="0" applyNumberFormat="1" applyFont="1" applyFill="1" applyBorder="1" applyAlignment="1">
      <alignment horizontal="left"/>
    </xf>
    <xf numFmtId="0" fontId="6" fillId="22" borderId="16" xfId="0" applyFont="1" applyFill="1" applyBorder="1" applyAlignment="1">
      <alignment horizontal="center"/>
    </xf>
    <xf numFmtId="0" fontId="6" fillId="22" borderId="17" xfId="0" applyFont="1" applyFill="1" applyBorder="1" applyAlignment="1">
      <alignment horizontal="center"/>
    </xf>
    <xf numFmtId="165" fontId="6" fillId="21" borderId="17" xfId="0" applyNumberFormat="1" applyFont="1" applyFill="1" applyBorder="1" applyAlignment="1">
      <alignment horizontal="center"/>
    </xf>
    <xf numFmtId="165" fontId="6" fillId="4" borderId="19" xfId="0" applyNumberFormat="1" applyFont="1" applyFill="1" applyBorder="1" applyAlignment="1">
      <alignment horizontal="center"/>
    </xf>
    <xf numFmtId="165" fontId="6" fillId="4" borderId="17" xfId="0" applyNumberFormat="1" applyFont="1" applyFill="1" applyBorder="1" applyAlignment="1">
      <alignment horizontal="center"/>
    </xf>
    <xf numFmtId="165" fontId="6" fillId="4" borderId="18" xfId="0" applyNumberFormat="1" applyFont="1" applyFill="1" applyBorder="1" applyAlignment="1">
      <alignment horizontal="center"/>
    </xf>
    <xf numFmtId="165" fontId="9" fillId="4" borderId="68" xfId="0" applyNumberFormat="1" applyFont="1" applyFill="1" applyBorder="1" applyAlignment="1">
      <alignment horizontal="left"/>
    </xf>
    <xf numFmtId="165" fontId="9" fillId="4" borderId="69" xfId="0" applyNumberFormat="1" applyFont="1" applyFill="1" applyBorder="1" applyAlignment="1">
      <alignment horizontal="left"/>
    </xf>
    <xf numFmtId="165" fontId="9" fillId="4" borderId="70" xfId="0" applyNumberFormat="1" applyFont="1" applyFill="1" applyBorder="1"/>
    <xf numFmtId="165" fontId="9" fillId="23" borderId="68" xfId="0" applyNumberFormat="1" applyFont="1" applyFill="1" applyBorder="1" applyAlignment="1">
      <alignment horizontal="left"/>
    </xf>
    <xf numFmtId="165" fontId="9" fillId="23" borderId="69" xfId="0" applyNumberFormat="1" applyFont="1" applyFill="1" applyBorder="1" applyAlignment="1">
      <alignment horizontal="left"/>
    </xf>
    <xf numFmtId="165" fontId="9" fillId="23" borderId="70" xfId="0" applyNumberFormat="1" applyFont="1" applyFill="1" applyBorder="1"/>
    <xf numFmtId="165" fontId="6" fillId="21" borderId="71" xfId="0" applyNumberFormat="1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Excel Built-in Normal" xfId="4" xr:uid="{00000000-0005-0000-0000-000002000000}"/>
    <cellStyle name="Normal" xfId="0" builtinId="0"/>
    <cellStyle name="Normal 2" xfId="5" xr:uid="{8CBD1AD6-D9B6-415D-BCC3-387720CA67B3}"/>
    <cellStyle name="Percent" xfId="3" builtinId="5"/>
  </cellStyles>
  <dxfs count="0"/>
  <tableStyles count="0" defaultTableStyle="TableStyleMedium2" defaultPivotStyle="PivotStyleLight16"/>
  <colors>
    <mruColors>
      <color rgb="FF0070C0"/>
      <color rgb="FF2949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97BE-54E5-4B7A-936B-012EDD3AC73C}">
  <sheetPr>
    <tabColor rgb="FF00B050"/>
    <pageSetUpPr fitToPage="1"/>
  </sheetPr>
  <dimension ref="B1:Y92"/>
  <sheetViews>
    <sheetView showGridLines="0" zoomScale="70" zoomScaleNormal="70" workbookViewId="0">
      <pane ySplit="2" topLeftCell="A3" activePane="bottomLeft" state="frozen"/>
      <selection activeCell="B23" sqref="B23"/>
      <selection pane="bottomLeft" activeCell="K5" sqref="K5"/>
    </sheetView>
  </sheetViews>
  <sheetFormatPr defaultColWidth="9.140625" defaultRowHeight="15" x14ac:dyDescent="0.25"/>
  <cols>
    <col min="1" max="1" width="1.140625" style="2" customWidth="1"/>
    <col min="2" max="2" width="11.7109375" style="2" customWidth="1"/>
    <col min="3" max="3" width="59.42578125" style="2" bestFit="1" customWidth="1"/>
    <col min="4" max="4" width="19" style="2" bestFit="1" customWidth="1"/>
    <col min="5" max="5" width="11" style="2" customWidth="1"/>
    <col min="6" max="6" width="14.85546875" style="2" customWidth="1"/>
    <col min="7" max="7" width="12.140625" style="41" customWidth="1"/>
    <col min="8" max="8" width="8.85546875" style="2" bestFit="1" customWidth="1"/>
    <col min="9" max="9" width="11.7109375" style="41" customWidth="1"/>
    <col min="10" max="10" width="0.85546875" style="16" customWidth="1"/>
    <col min="11" max="11" width="10.42578125" style="2" bestFit="1" customWidth="1"/>
    <col min="12" max="12" width="10.42578125" style="2" customWidth="1"/>
    <col min="13" max="13" width="52" style="2" bestFit="1" customWidth="1"/>
    <col min="14" max="14" width="11.5703125" style="41" bestFit="1" customWidth="1"/>
    <col min="15" max="15" width="15.7109375" style="41" bestFit="1" customWidth="1"/>
    <col min="16" max="16" width="11.7109375" style="41" customWidth="1"/>
    <col min="17" max="17" width="0.85546875" style="16" customWidth="1"/>
    <col min="18" max="18" width="11.7109375" style="2" customWidth="1"/>
    <col min="19" max="19" width="13.85546875" style="206" customWidth="1"/>
    <col min="20" max="20" width="17.85546875" style="2" customWidth="1"/>
    <col min="21" max="21" width="9.140625" style="2"/>
    <col min="22" max="22" width="30.5703125" style="2" customWidth="1"/>
    <col min="23" max="16384" width="9.140625" style="2"/>
  </cols>
  <sheetData>
    <row r="1" spans="2:25" ht="43.5" customHeight="1" thickBot="1" x14ac:dyDescent="0.3">
      <c r="B1" s="253" t="s">
        <v>95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5"/>
      <c r="U1" s="1"/>
      <c r="V1" s="8"/>
      <c r="W1" s="8"/>
      <c r="X1" s="8"/>
      <c r="Y1" s="25"/>
    </row>
    <row r="2" spans="2:25" ht="48.75" thickTop="1" thickBot="1" x14ac:dyDescent="0.3">
      <c r="B2" s="126" t="s">
        <v>89</v>
      </c>
      <c r="C2" s="110" t="s">
        <v>0</v>
      </c>
      <c r="D2" s="111" t="s">
        <v>1</v>
      </c>
      <c r="E2" s="111" t="s">
        <v>2</v>
      </c>
      <c r="F2" s="112" t="s">
        <v>3</v>
      </c>
      <c r="G2" s="113" t="s">
        <v>100</v>
      </c>
      <c r="H2" s="114" t="s">
        <v>87</v>
      </c>
      <c r="I2" s="114" t="s">
        <v>88</v>
      </c>
      <c r="J2" s="115"/>
      <c r="K2" s="116" t="s">
        <v>89</v>
      </c>
      <c r="L2" s="116" t="s">
        <v>90</v>
      </c>
      <c r="M2" s="116" t="s">
        <v>98</v>
      </c>
      <c r="N2" s="117" t="s">
        <v>92</v>
      </c>
      <c r="O2" s="117" t="s">
        <v>93</v>
      </c>
      <c r="P2" s="118" t="s">
        <v>88</v>
      </c>
      <c r="Q2" s="119"/>
      <c r="R2" s="120" t="s">
        <v>94</v>
      </c>
      <c r="S2" s="192" t="s">
        <v>96</v>
      </c>
      <c r="T2" s="127" t="s">
        <v>99</v>
      </c>
      <c r="V2" s="25"/>
      <c r="W2" s="25"/>
      <c r="X2" s="25"/>
      <c r="Y2" s="25"/>
    </row>
    <row r="3" spans="2:25" ht="21" customHeight="1" thickBot="1" x14ac:dyDescent="0.3">
      <c r="B3" s="121" t="s">
        <v>97</v>
      </c>
      <c r="C3" s="57" t="s">
        <v>6</v>
      </c>
      <c r="D3" s="101" t="s">
        <v>5</v>
      </c>
      <c r="E3" s="4">
        <v>102</v>
      </c>
      <c r="F3" s="122">
        <v>42.97</v>
      </c>
      <c r="G3" s="217">
        <f>+$G$5</f>
        <v>2.25</v>
      </c>
      <c r="H3" s="218">
        <f>+G3+F3</f>
        <v>45.22</v>
      </c>
      <c r="I3" s="219">
        <f>+H3/E3</f>
        <v>0.4433333333333333</v>
      </c>
      <c r="J3" s="17"/>
      <c r="K3" s="220"/>
      <c r="L3" s="217"/>
      <c r="M3" s="221"/>
      <c r="N3" s="222">
        <v>102</v>
      </c>
      <c r="O3" s="217">
        <v>51.85</v>
      </c>
      <c r="P3" s="219">
        <f>IFERROR(+O3/N3,"")</f>
        <v>0.5083333333333333</v>
      </c>
      <c r="Q3" s="223"/>
      <c r="R3" s="224">
        <f>IFERROR(+P3-I3,"")</f>
        <v>6.5000000000000002E-2</v>
      </c>
      <c r="S3" s="225">
        <v>100000</v>
      </c>
      <c r="T3" s="226">
        <f>IFERROR(+R3*S3,"")</f>
        <v>6500</v>
      </c>
    </row>
    <row r="4" spans="2:25" ht="18" customHeight="1" thickBot="1" x14ac:dyDescent="0.3">
      <c r="B4" s="250" t="s">
        <v>4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2"/>
    </row>
    <row r="5" spans="2:25" ht="18" customHeight="1" x14ac:dyDescent="0.25">
      <c r="B5" s="66">
        <v>100212</v>
      </c>
      <c r="C5" s="57" t="s">
        <v>6</v>
      </c>
      <c r="D5" s="101" t="s">
        <v>5</v>
      </c>
      <c r="E5" s="101">
        <v>102</v>
      </c>
      <c r="F5" s="102">
        <v>42.97</v>
      </c>
      <c r="G5" s="137">
        <v>2.25</v>
      </c>
      <c r="H5" s="53">
        <f>+G5+F5</f>
        <v>45.22</v>
      </c>
      <c r="I5" s="54">
        <f>+H5/E5</f>
        <v>0.4433333333333333</v>
      </c>
      <c r="J5" s="67"/>
      <c r="K5" s="68"/>
      <c r="L5" s="52"/>
      <c r="M5" s="69"/>
      <c r="N5" s="70"/>
      <c r="O5" s="52"/>
      <c r="P5" s="207" t="str">
        <f>IFERROR(+O5/N5,"")</f>
        <v/>
      </c>
      <c r="Q5" s="67"/>
      <c r="R5" s="212" t="str">
        <f>IFERROR(+P5-I5,"")</f>
        <v/>
      </c>
      <c r="S5" s="193"/>
      <c r="T5" s="71" t="str">
        <f>IFERROR(+R5*S5,"")</f>
        <v/>
      </c>
    </row>
    <row r="6" spans="2:25" ht="18" customHeight="1" x14ac:dyDescent="0.25">
      <c r="B6" s="103">
        <v>100216</v>
      </c>
      <c r="C6" s="43" t="s">
        <v>80</v>
      </c>
      <c r="D6" s="44" t="s">
        <v>5</v>
      </c>
      <c r="E6" s="44">
        <v>144</v>
      </c>
      <c r="F6" s="62">
        <v>48.2517</v>
      </c>
      <c r="G6" s="227">
        <f>+$G$5</f>
        <v>2.25</v>
      </c>
      <c r="H6" s="10">
        <f t="shared" ref="H6:H18" si="0">+G6+F6</f>
        <v>50.5017</v>
      </c>
      <c r="I6" s="42">
        <f t="shared" ref="I6:I18" si="1">+H6/E6</f>
        <v>0.35070625</v>
      </c>
      <c r="J6" s="14"/>
      <c r="K6" s="11"/>
      <c r="L6" s="12"/>
      <c r="M6" s="9"/>
      <c r="N6" s="13"/>
      <c r="O6" s="12"/>
      <c r="P6" s="208" t="str">
        <f t="shared" ref="P6:P18" si="2">IFERROR(+O6/N6,"")</f>
        <v/>
      </c>
      <c r="Q6" s="14"/>
      <c r="R6" s="213" t="str">
        <f t="shared" ref="R6:R18" si="3">IFERROR(+P6-I6,"")</f>
        <v/>
      </c>
      <c r="S6" s="194"/>
      <c r="T6" s="73" t="str">
        <f>IFERROR(+R6*S6,"")</f>
        <v/>
      </c>
    </row>
    <row r="7" spans="2:25" ht="18" customHeight="1" x14ac:dyDescent="0.25">
      <c r="B7" s="104">
        <v>100220</v>
      </c>
      <c r="C7" s="45" t="s">
        <v>7</v>
      </c>
      <c r="D7" s="46" t="s">
        <v>5</v>
      </c>
      <c r="E7" s="46">
        <v>106</v>
      </c>
      <c r="F7" s="62">
        <v>42.556349999999995</v>
      </c>
      <c r="G7" s="227">
        <f t="shared" ref="G7:G18" si="4">+$G$5</f>
        <v>2.25</v>
      </c>
      <c r="H7" s="10">
        <f t="shared" si="0"/>
        <v>44.806349999999995</v>
      </c>
      <c r="I7" s="42">
        <f t="shared" si="1"/>
        <v>0.42270141509433956</v>
      </c>
      <c r="J7" s="14"/>
      <c r="K7" s="11"/>
      <c r="L7" s="12"/>
      <c r="M7" s="9"/>
      <c r="N7" s="13"/>
      <c r="O7" s="12"/>
      <c r="P7" s="208" t="str">
        <f t="shared" si="2"/>
        <v/>
      </c>
      <c r="Q7" s="14"/>
      <c r="R7" s="213" t="str">
        <f t="shared" si="3"/>
        <v/>
      </c>
      <c r="S7" s="194"/>
      <c r="T7" s="73" t="str">
        <f t="shared" ref="T7:T18" si="5">IFERROR(+R7*S7,"")</f>
        <v/>
      </c>
    </row>
    <row r="8" spans="2:25" ht="18" customHeight="1" x14ac:dyDescent="0.25">
      <c r="B8" s="103">
        <v>100224</v>
      </c>
      <c r="C8" s="43" t="s">
        <v>76</v>
      </c>
      <c r="D8" s="44" t="s">
        <v>5</v>
      </c>
      <c r="E8" s="44">
        <v>89</v>
      </c>
      <c r="F8" s="62">
        <v>48.96</v>
      </c>
      <c r="G8" s="227">
        <f t="shared" si="4"/>
        <v>2.25</v>
      </c>
      <c r="H8" s="10">
        <f t="shared" si="0"/>
        <v>51.21</v>
      </c>
      <c r="I8" s="42">
        <f t="shared" si="1"/>
        <v>0.57539325842696631</v>
      </c>
      <c r="J8" s="14"/>
      <c r="K8" s="11"/>
      <c r="L8" s="12"/>
      <c r="M8" s="9"/>
      <c r="N8" s="13"/>
      <c r="O8" s="12"/>
      <c r="P8" s="208" t="str">
        <f t="shared" si="2"/>
        <v/>
      </c>
      <c r="Q8" s="14"/>
      <c r="R8" s="213" t="str">
        <f t="shared" si="3"/>
        <v/>
      </c>
      <c r="S8" s="194"/>
      <c r="T8" s="73" t="str">
        <f t="shared" si="5"/>
        <v/>
      </c>
    </row>
    <row r="9" spans="2:25" ht="18" customHeight="1" x14ac:dyDescent="0.25">
      <c r="B9" s="72">
        <v>100241</v>
      </c>
      <c r="C9" s="47" t="s">
        <v>8</v>
      </c>
      <c r="D9" s="44" t="s">
        <v>9</v>
      </c>
      <c r="E9" s="44">
        <v>96</v>
      </c>
      <c r="F9" s="62">
        <v>44.922240000000002</v>
      </c>
      <c r="G9" s="227">
        <f t="shared" si="4"/>
        <v>2.25</v>
      </c>
      <c r="H9" s="10">
        <f t="shared" si="0"/>
        <v>47.172240000000002</v>
      </c>
      <c r="I9" s="42">
        <f t="shared" si="1"/>
        <v>0.49137750000000002</v>
      </c>
      <c r="J9" s="14"/>
      <c r="K9" s="11"/>
      <c r="L9" s="12"/>
      <c r="M9" s="9"/>
      <c r="N9" s="13"/>
      <c r="O9" s="12"/>
      <c r="P9" s="208" t="str">
        <f t="shared" si="2"/>
        <v/>
      </c>
      <c r="Q9" s="14"/>
      <c r="R9" s="213" t="str">
        <f t="shared" si="3"/>
        <v/>
      </c>
      <c r="S9" s="194"/>
      <c r="T9" s="73" t="str">
        <f t="shared" si="5"/>
        <v/>
      </c>
    </row>
    <row r="10" spans="2:25" ht="18" customHeight="1" x14ac:dyDescent="0.25">
      <c r="B10" s="72">
        <v>110623</v>
      </c>
      <c r="C10" s="47" t="s">
        <v>77</v>
      </c>
      <c r="D10" s="44" t="s">
        <v>112</v>
      </c>
      <c r="E10" s="44">
        <v>179</v>
      </c>
      <c r="F10" s="62">
        <v>40.427999999999997</v>
      </c>
      <c r="G10" s="227">
        <f t="shared" si="4"/>
        <v>2.25</v>
      </c>
      <c r="H10" s="10">
        <f t="shared" si="0"/>
        <v>42.677999999999997</v>
      </c>
      <c r="I10" s="42">
        <f t="shared" si="1"/>
        <v>0.23842458100558658</v>
      </c>
      <c r="J10" s="14"/>
      <c r="K10" s="11"/>
      <c r="L10" s="12"/>
      <c r="M10" s="9"/>
      <c r="N10" s="13"/>
      <c r="O10" s="12"/>
      <c r="P10" s="208" t="str">
        <f t="shared" si="2"/>
        <v/>
      </c>
      <c r="Q10" s="14"/>
      <c r="R10" s="213" t="str">
        <f t="shared" si="3"/>
        <v/>
      </c>
      <c r="S10" s="194"/>
      <c r="T10" s="73" t="str">
        <f t="shared" si="5"/>
        <v/>
      </c>
    </row>
    <row r="11" spans="2:25" ht="18" customHeight="1" x14ac:dyDescent="0.25">
      <c r="B11" s="105">
        <v>100256</v>
      </c>
      <c r="C11" s="47" t="s">
        <v>10</v>
      </c>
      <c r="D11" s="44" t="s">
        <v>9</v>
      </c>
      <c r="E11" s="44">
        <v>96</v>
      </c>
      <c r="F11" s="62">
        <v>51.432299999999998</v>
      </c>
      <c r="G11" s="227">
        <f t="shared" si="4"/>
        <v>2.25</v>
      </c>
      <c r="H11" s="10">
        <f t="shared" si="0"/>
        <v>53.682299999999998</v>
      </c>
      <c r="I11" s="42">
        <f t="shared" si="1"/>
        <v>0.55919062499999994</v>
      </c>
      <c r="J11" s="14"/>
      <c r="K11" s="11"/>
      <c r="L11" s="12"/>
      <c r="M11" s="9"/>
      <c r="N11" s="13"/>
      <c r="O11" s="12"/>
      <c r="P11" s="208" t="str">
        <f t="shared" si="2"/>
        <v/>
      </c>
      <c r="Q11" s="14"/>
      <c r="R11" s="213" t="str">
        <f t="shared" si="3"/>
        <v/>
      </c>
      <c r="S11" s="194"/>
      <c r="T11" s="73" t="str">
        <f t="shared" si="5"/>
        <v/>
      </c>
    </row>
    <row r="12" spans="2:25" ht="18" customHeight="1" x14ac:dyDescent="0.25">
      <c r="B12" s="72">
        <v>100293</v>
      </c>
      <c r="C12" s="47" t="s">
        <v>11</v>
      </c>
      <c r="D12" s="44" t="s">
        <v>12</v>
      </c>
      <c r="E12" s="44">
        <v>144</v>
      </c>
      <c r="F12" s="62">
        <v>22.587599999999998</v>
      </c>
      <c r="G12" s="227">
        <f t="shared" si="4"/>
        <v>2.25</v>
      </c>
      <c r="H12" s="10">
        <f t="shared" si="0"/>
        <v>24.837599999999998</v>
      </c>
      <c r="I12" s="42">
        <f t="shared" si="1"/>
        <v>0.17248333333333332</v>
      </c>
      <c r="J12" s="14"/>
      <c r="K12" s="11"/>
      <c r="L12" s="12"/>
      <c r="M12" s="9"/>
      <c r="N12" s="13"/>
      <c r="O12" s="12"/>
      <c r="P12" s="208" t="str">
        <f t="shared" si="2"/>
        <v/>
      </c>
      <c r="Q12" s="14"/>
      <c r="R12" s="213" t="str">
        <f t="shared" si="3"/>
        <v/>
      </c>
      <c r="S12" s="194"/>
      <c r="T12" s="73" t="str">
        <f t="shared" si="5"/>
        <v/>
      </c>
    </row>
    <row r="13" spans="2:25" ht="18" customHeight="1" x14ac:dyDescent="0.25">
      <c r="B13" s="72">
        <v>110361</v>
      </c>
      <c r="C13" s="47" t="s">
        <v>13</v>
      </c>
      <c r="D13" s="44" t="s">
        <v>9</v>
      </c>
      <c r="E13" s="44">
        <v>96</v>
      </c>
      <c r="F13" s="62">
        <v>22.788</v>
      </c>
      <c r="G13" s="227">
        <f t="shared" si="4"/>
        <v>2.25</v>
      </c>
      <c r="H13" s="10">
        <f t="shared" si="0"/>
        <v>25.038</v>
      </c>
      <c r="I13" s="42">
        <f t="shared" si="1"/>
        <v>0.2608125</v>
      </c>
      <c r="J13" s="14"/>
      <c r="K13" s="11"/>
      <c r="L13" s="12"/>
      <c r="M13" s="9"/>
      <c r="N13" s="13"/>
      <c r="O13" s="12"/>
      <c r="P13" s="208" t="str">
        <f t="shared" si="2"/>
        <v/>
      </c>
      <c r="Q13" s="14"/>
      <c r="R13" s="213" t="str">
        <f t="shared" si="3"/>
        <v/>
      </c>
      <c r="S13" s="194"/>
      <c r="T13" s="73" t="str">
        <f t="shared" si="5"/>
        <v/>
      </c>
    </row>
    <row r="14" spans="2:25" ht="18" customHeight="1" x14ac:dyDescent="0.25">
      <c r="B14" s="72">
        <v>110541</v>
      </c>
      <c r="C14" s="47" t="s">
        <v>14</v>
      </c>
      <c r="D14" s="44" t="s">
        <v>5</v>
      </c>
      <c r="E14" s="44">
        <v>143</v>
      </c>
      <c r="F14" s="62">
        <v>29.454750000000001</v>
      </c>
      <c r="G14" s="227">
        <f t="shared" si="4"/>
        <v>2.25</v>
      </c>
      <c r="H14" s="10">
        <f t="shared" si="0"/>
        <v>31.704750000000001</v>
      </c>
      <c r="I14" s="42">
        <f t="shared" si="1"/>
        <v>0.22171153846153846</v>
      </c>
      <c r="J14" s="14"/>
      <c r="K14" s="11"/>
      <c r="L14" s="12"/>
      <c r="M14" s="9"/>
      <c r="N14" s="13"/>
      <c r="O14" s="12"/>
      <c r="P14" s="208" t="str">
        <f t="shared" si="2"/>
        <v/>
      </c>
      <c r="Q14" s="14"/>
      <c r="R14" s="213" t="str">
        <f t="shared" si="3"/>
        <v/>
      </c>
      <c r="S14" s="194"/>
      <c r="T14" s="73" t="str">
        <f t="shared" si="5"/>
        <v/>
      </c>
    </row>
    <row r="15" spans="2:25" ht="18" customHeight="1" x14ac:dyDescent="0.25">
      <c r="B15" s="105">
        <v>110723</v>
      </c>
      <c r="C15" s="43" t="s">
        <v>66</v>
      </c>
      <c r="D15" s="44" t="s">
        <v>65</v>
      </c>
      <c r="E15" s="44">
        <v>300</v>
      </c>
      <c r="F15" s="62">
        <v>57.404775000000001</v>
      </c>
      <c r="G15" s="227">
        <f t="shared" si="4"/>
        <v>2.25</v>
      </c>
      <c r="H15" s="10">
        <f t="shared" si="0"/>
        <v>59.654775000000001</v>
      </c>
      <c r="I15" s="42">
        <f t="shared" si="1"/>
        <v>0.19884925000000001</v>
      </c>
      <c r="J15" s="14"/>
      <c r="K15" s="11"/>
      <c r="L15" s="12"/>
      <c r="M15" s="9"/>
      <c r="N15" s="13"/>
      <c r="O15" s="12"/>
      <c r="P15" s="208" t="str">
        <f t="shared" si="2"/>
        <v/>
      </c>
      <c r="Q15" s="14"/>
      <c r="R15" s="213" t="str">
        <f t="shared" si="3"/>
        <v/>
      </c>
      <c r="S15" s="194"/>
      <c r="T15" s="73" t="str">
        <f t="shared" si="5"/>
        <v/>
      </c>
    </row>
    <row r="16" spans="2:25" ht="18" customHeight="1" x14ac:dyDescent="0.25">
      <c r="B16" s="72">
        <v>110859</v>
      </c>
      <c r="C16" s="47" t="s">
        <v>16</v>
      </c>
      <c r="D16" s="44" t="s">
        <v>15</v>
      </c>
      <c r="E16" s="44">
        <v>96</v>
      </c>
      <c r="F16" s="63">
        <v>43.677599999999998</v>
      </c>
      <c r="G16" s="227">
        <f t="shared" si="4"/>
        <v>2.25</v>
      </c>
      <c r="H16" s="10">
        <f t="shared" si="0"/>
        <v>45.927599999999998</v>
      </c>
      <c r="I16" s="42">
        <f t="shared" si="1"/>
        <v>0.47841249999999996</v>
      </c>
      <c r="J16" s="14"/>
      <c r="K16" s="11"/>
      <c r="L16" s="12"/>
      <c r="M16" s="9"/>
      <c r="N16" s="13"/>
      <c r="O16" s="12"/>
      <c r="P16" s="208" t="str">
        <f t="shared" si="2"/>
        <v/>
      </c>
      <c r="Q16" s="14"/>
      <c r="R16" s="213" t="str">
        <f t="shared" si="3"/>
        <v/>
      </c>
      <c r="S16" s="194"/>
      <c r="T16" s="73" t="str">
        <f t="shared" si="5"/>
        <v/>
      </c>
    </row>
    <row r="17" spans="2:20" ht="18" customHeight="1" x14ac:dyDescent="0.25">
      <c r="B17" s="72">
        <v>110860</v>
      </c>
      <c r="C17" s="47" t="s">
        <v>17</v>
      </c>
      <c r="D17" s="44" t="s">
        <v>113</v>
      </c>
      <c r="E17" s="44">
        <v>192</v>
      </c>
      <c r="F17" s="62">
        <v>50.534999999999997</v>
      </c>
      <c r="G17" s="227">
        <f t="shared" si="4"/>
        <v>2.25</v>
      </c>
      <c r="H17" s="10">
        <f t="shared" si="0"/>
        <v>52.784999999999997</v>
      </c>
      <c r="I17" s="42">
        <f t="shared" si="1"/>
        <v>0.27492187499999998</v>
      </c>
      <c r="J17" s="14"/>
      <c r="K17" s="11"/>
      <c r="L17" s="12"/>
      <c r="M17" s="9"/>
      <c r="N17" s="13"/>
      <c r="O17" s="12"/>
      <c r="P17" s="208" t="str">
        <f t="shared" si="2"/>
        <v/>
      </c>
      <c r="Q17" s="14"/>
      <c r="R17" s="213" t="str">
        <f t="shared" si="3"/>
        <v/>
      </c>
      <c r="S17" s="194"/>
      <c r="T17" s="73" t="str">
        <f t="shared" si="5"/>
        <v/>
      </c>
    </row>
    <row r="18" spans="2:20" ht="18" customHeight="1" thickBot="1" x14ac:dyDescent="0.3">
      <c r="B18" s="106">
        <v>111643</v>
      </c>
      <c r="C18" s="107" t="s">
        <v>79</v>
      </c>
      <c r="D18" s="108" t="s">
        <v>78</v>
      </c>
      <c r="E18" s="108">
        <v>250</v>
      </c>
      <c r="F18" s="109">
        <v>106.358375</v>
      </c>
      <c r="G18" s="228">
        <f t="shared" si="4"/>
        <v>2.25</v>
      </c>
      <c r="H18" s="79">
        <f t="shared" si="0"/>
        <v>108.608375</v>
      </c>
      <c r="I18" s="80">
        <f t="shared" si="1"/>
        <v>0.43443349999999997</v>
      </c>
      <c r="J18" s="90"/>
      <c r="K18" s="91"/>
      <c r="L18" s="78"/>
      <c r="M18" s="92"/>
      <c r="N18" s="93"/>
      <c r="O18" s="78"/>
      <c r="P18" s="209" t="str">
        <f t="shared" si="2"/>
        <v/>
      </c>
      <c r="Q18" s="90"/>
      <c r="R18" s="214" t="str">
        <f t="shared" si="3"/>
        <v/>
      </c>
      <c r="S18" s="195"/>
      <c r="T18" s="87" t="str">
        <f t="shared" si="5"/>
        <v/>
      </c>
    </row>
    <row r="19" spans="2:20" ht="6" customHeight="1" thickBot="1" x14ac:dyDescent="0.3">
      <c r="B19" s="128"/>
      <c r="C19" s="95"/>
      <c r="D19" s="96"/>
      <c r="E19" s="96"/>
      <c r="F19" s="97"/>
      <c r="G19" s="98"/>
      <c r="H19" s="98"/>
      <c r="I19" s="98"/>
      <c r="J19" s="99"/>
      <c r="K19" s="98"/>
      <c r="L19" s="98"/>
      <c r="M19" s="98"/>
      <c r="N19" s="98"/>
      <c r="O19" s="98"/>
      <c r="P19" s="98"/>
      <c r="Q19" s="99"/>
      <c r="R19" s="100"/>
      <c r="S19" s="196"/>
      <c r="T19" s="129"/>
    </row>
    <row r="20" spans="2:20" ht="18" customHeight="1" thickTop="1" thickBot="1" x14ac:dyDescent="0.3">
      <c r="B20" s="256" t="s">
        <v>18</v>
      </c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8"/>
    </row>
    <row r="21" spans="2:20" ht="18" customHeight="1" x14ac:dyDescent="0.25">
      <c r="B21" s="94">
        <v>100134</v>
      </c>
      <c r="C21" s="50" t="s">
        <v>19</v>
      </c>
      <c r="D21" s="51" t="s">
        <v>114</v>
      </c>
      <c r="E21" s="51">
        <v>557</v>
      </c>
      <c r="F21" s="64">
        <v>149.15199999999999</v>
      </c>
      <c r="G21" s="229">
        <f t="shared" ref="G21:G23" si="6">+$G$5</f>
        <v>2.25</v>
      </c>
      <c r="H21" s="53">
        <f>+G21+F21</f>
        <v>151.40199999999999</v>
      </c>
      <c r="I21" s="54">
        <f>+H21/E21</f>
        <v>0.27181687612208255</v>
      </c>
      <c r="J21" s="67"/>
      <c r="K21" s="68"/>
      <c r="L21" s="52"/>
      <c r="M21" s="69"/>
      <c r="N21" s="70"/>
      <c r="O21" s="52"/>
      <c r="P21" s="207" t="str">
        <f t="shared" ref="P21:P23" si="7">IFERROR(+O21/N21,"")</f>
        <v/>
      </c>
      <c r="Q21" s="67"/>
      <c r="R21" s="212" t="str">
        <f t="shared" ref="R21:R23" si="8">IFERROR(+P21-I21,"")</f>
        <v/>
      </c>
      <c r="S21" s="193"/>
      <c r="T21" s="71" t="str">
        <f t="shared" ref="T21:T23" si="9">IFERROR(+R21*S21,"")</f>
        <v/>
      </c>
    </row>
    <row r="22" spans="2:20" ht="18" customHeight="1" x14ac:dyDescent="0.25">
      <c r="B22" s="72">
        <v>100158</v>
      </c>
      <c r="C22" s="49" t="s">
        <v>20</v>
      </c>
      <c r="D22" s="48" t="s">
        <v>115</v>
      </c>
      <c r="E22" s="48">
        <v>478</v>
      </c>
      <c r="F22" s="65">
        <v>138.43199999999999</v>
      </c>
      <c r="G22" s="227">
        <f t="shared" si="6"/>
        <v>2.25</v>
      </c>
      <c r="H22" s="10">
        <f t="shared" ref="H22:H23" si="10">+G22+F22</f>
        <v>140.68199999999999</v>
      </c>
      <c r="I22" s="42">
        <f t="shared" ref="I22:I23" si="11">+H22/E22</f>
        <v>0.29431380753138076</v>
      </c>
      <c r="J22" s="14"/>
      <c r="K22" s="11"/>
      <c r="L22" s="12"/>
      <c r="M22" s="9"/>
      <c r="N22" s="13"/>
      <c r="O22" s="12"/>
      <c r="P22" s="208" t="str">
        <f t="shared" si="7"/>
        <v/>
      </c>
      <c r="Q22" s="20"/>
      <c r="R22" s="213" t="str">
        <f t="shared" si="8"/>
        <v/>
      </c>
      <c r="S22" s="197"/>
      <c r="T22" s="73" t="str">
        <f t="shared" si="9"/>
        <v/>
      </c>
    </row>
    <row r="23" spans="2:20" ht="18" customHeight="1" thickBot="1" x14ac:dyDescent="0.3">
      <c r="B23" s="88">
        <v>110711</v>
      </c>
      <c r="C23" s="89" t="s">
        <v>21</v>
      </c>
      <c r="D23" s="76" t="s">
        <v>115</v>
      </c>
      <c r="E23" s="76">
        <v>291</v>
      </c>
      <c r="F23" s="77">
        <v>218.50800000000001</v>
      </c>
      <c r="G23" s="228">
        <f t="shared" si="6"/>
        <v>2.25</v>
      </c>
      <c r="H23" s="79">
        <f t="shared" si="10"/>
        <v>220.75800000000001</v>
      </c>
      <c r="I23" s="80">
        <f t="shared" si="11"/>
        <v>0.75861855670103095</v>
      </c>
      <c r="J23" s="90"/>
      <c r="K23" s="91"/>
      <c r="L23" s="78"/>
      <c r="M23" s="92"/>
      <c r="N23" s="93"/>
      <c r="O23" s="78"/>
      <c r="P23" s="209" t="str">
        <f t="shared" si="7"/>
        <v/>
      </c>
      <c r="Q23" s="81"/>
      <c r="R23" s="214" t="str">
        <f t="shared" si="8"/>
        <v/>
      </c>
      <c r="S23" s="198"/>
      <c r="T23" s="87" t="str">
        <f t="shared" si="9"/>
        <v/>
      </c>
    </row>
    <row r="24" spans="2:20" ht="6" customHeight="1" thickBot="1" x14ac:dyDescent="0.3">
      <c r="B24" s="130"/>
      <c r="C24" s="34"/>
      <c r="D24" s="35"/>
      <c r="E24" s="35"/>
      <c r="F24" s="3"/>
      <c r="G24" s="24"/>
      <c r="H24" s="24"/>
      <c r="I24" s="24"/>
      <c r="J24" s="36"/>
      <c r="K24" s="24"/>
      <c r="L24" s="24"/>
      <c r="M24" s="24"/>
      <c r="N24" s="24"/>
      <c r="O24" s="24"/>
      <c r="P24" s="24"/>
      <c r="Q24" s="36"/>
      <c r="R24" s="37"/>
      <c r="S24" s="199"/>
      <c r="T24" s="131"/>
    </row>
    <row r="25" spans="2:20" ht="18" customHeight="1" thickTop="1" thickBot="1" x14ac:dyDescent="0.3">
      <c r="B25" s="262" t="s">
        <v>22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4"/>
    </row>
    <row r="26" spans="2:20" ht="18" customHeight="1" x14ac:dyDescent="0.25">
      <c r="B26" s="66">
        <v>100173</v>
      </c>
      <c r="C26" s="55" t="s">
        <v>67</v>
      </c>
      <c r="D26" s="51" t="s">
        <v>116</v>
      </c>
      <c r="E26" s="51">
        <v>337</v>
      </c>
      <c r="F26" s="64">
        <v>78.191999999999993</v>
      </c>
      <c r="G26" s="229">
        <f t="shared" ref="G26:G28" si="12">+$G$5</f>
        <v>2.25</v>
      </c>
      <c r="H26" s="53">
        <f>+G26+F26</f>
        <v>80.441999999999993</v>
      </c>
      <c r="I26" s="54">
        <f>+H26/E26</f>
        <v>0.23870029673590504</v>
      </c>
      <c r="J26" s="67"/>
      <c r="K26" s="68"/>
      <c r="L26" s="52"/>
      <c r="M26" s="69"/>
      <c r="N26" s="70"/>
      <c r="O26" s="52"/>
      <c r="P26" s="207" t="str">
        <f t="shared" ref="P26:P28" si="13">IFERROR(+O26/N26,"")</f>
        <v/>
      </c>
      <c r="Q26" s="67"/>
      <c r="R26" s="212" t="str">
        <f t="shared" ref="R26:R28" si="14">IFERROR(+P26-I26,"")</f>
        <v/>
      </c>
      <c r="S26" s="193"/>
      <c r="T26" s="71" t="str">
        <f t="shared" ref="T26:T28" si="15">IFERROR(+R26*S26,"")</f>
        <v/>
      </c>
    </row>
    <row r="27" spans="2:20" ht="18" customHeight="1" x14ac:dyDescent="0.25">
      <c r="B27" s="72">
        <v>100187</v>
      </c>
      <c r="C27" s="49" t="s">
        <v>23</v>
      </c>
      <c r="D27" s="48" t="s">
        <v>117</v>
      </c>
      <c r="E27" s="48">
        <v>525</v>
      </c>
      <c r="F27" s="65">
        <v>109.43199999999999</v>
      </c>
      <c r="G27" s="227">
        <f t="shared" si="12"/>
        <v>2.25</v>
      </c>
      <c r="H27" s="10">
        <f t="shared" ref="H27:H28" si="16">+G27+F27</f>
        <v>111.68199999999999</v>
      </c>
      <c r="I27" s="42">
        <f t="shared" ref="I27:I28" si="17">+H27/E27</f>
        <v>0.21272761904761903</v>
      </c>
      <c r="J27" s="14"/>
      <c r="K27" s="11"/>
      <c r="L27" s="12"/>
      <c r="M27" s="9"/>
      <c r="N27" s="13"/>
      <c r="O27" s="12"/>
      <c r="P27" s="208" t="str">
        <f t="shared" si="13"/>
        <v/>
      </c>
      <c r="Q27" s="20"/>
      <c r="R27" s="213" t="str">
        <f t="shared" si="14"/>
        <v/>
      </c>
      <c r="S27" s="197"/>
      <c r="T27" s="73" t="str">
        <f t="shared" si="15"/>
        <v/>
      </c>
    </row>
    <row r="28" spans="2:20" ht="18" customHeight="1" thickBot="1" x14ac:dyDescent="0.3">
      <c r="B28" s="88">
        <v>110730</v>
      </c>
      <c r="C28" s="89" t="s">
        <v>24</v>
      </c>
      <c r="D28" s="76" t="s">
        <v>118</v>
      </c>
      <c r="E28" s="76">
        <v>320</v>
      </c>
      <c r="F28" s="77">
        <v>103.128</v>
      </c>
      <c r="G28" s="228">
        <f t="shared" si="12"/>
        <v>2.25</v>
      </c>
      <c r="H28" s="79">
        <f t="shared" si="16"/>
        <v>105.378</v>
      </c>
      <c r="I28" s="80">
        <f t="shared" si="17"/>
        <v>0.32930625000000002</v>
      </c>
      <c r="J28" s="90"/>
      <c r="K28" s="91"/>
      <c r="L28" s="78"/>
      <c r="M28" s="92"/>
      <c r="N28" s="93"/>
      <c r="O28" s="78"/>
      <c r="P28" s="209" t="str">
        <f t="shared" si="13"/>
        <v/>
      </c>
      <c r="Q28" s="81"/>
      <c r="R28" s="214" t="str">
        <f t="shared" si="14"/>
        <v/>
      </c>
      <c r="S28" s="198"/>
      <c r="T28" s="87" t="str">
        <f t="shared" si="15"/>
        <v/>
      </c>
    </row>
    <row r="29" spans="2:20" ht="6" customHeight="1" thickBot="1" x14ac:dyDescent="0.3">
      <c r="B29" s="132"/>
      <c r="C29" s="25"/>
      <c r="D29" s="25"/>
      <c r="E29" s="25"/>
      <c r="F29" s="25"/>
      <c r="G29" s="40"/>
      <c r="H29" s="25"/>
      <c r="I29" s="40"/>
      <c r="J29" s="38"/>
      <c r="K29" s="25"/>
      <c r="L29" s="25"/>
      <c r="M29" s="25"/>
      <c r="N29" s="40"/>
      <c r="O29" s="40"/>
      <c r="P29" s="40"/>
      <c r="Q29" s="38"/>
      <c r="R29" s="25"/>
      <c r="S29" s="200"/>
      <c r="T29" s="133"/>
    </row>
    <row r="30" spans="2:20" ht="18" customHeight="1" thickTop="1" thickBot="1" x14ac:dyDescent="0.3">
      <c r="B30" s="265" t="s">
        <v>25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7"/>
    </row>
    <row r="31" spans="2:20" ht="18" customHeight="1" x14ac:dyDescent="0.25">
      <c r="B31" s="94">
        <v>100101</v>
      </c>
      <c r="C31" s="50" t="s">
        <v>26</v>
      </c>
      <c r="D31" s="51" t="s">
        <v>118</v>
      </c>
      <c r="E31" s="51">
        <v>640</v>
      </c>
      <c r="F31" s="232">
        <v>103.488</v>
      </c>
      <c r="G31" s="229">
        <f t="shared" ref="G31:G36" si="18">+$G$5</f>
        <v>2.25</v>
      </c>
      <c r="H31" s="53">
        <f t="shared" ref="H31:H36" si="19">+G31+F31</f>
        <v>105.738</v>
      </c>
      <c r="I31" s="207">
        <f t="shared" ref="I31:I36" si="20">+H31/E31</f>
        <v>0.165215625</v>
      </c>
      <c r="J31" s="67"/>
      <c r="K31" s="68"/>
      <c r="L31" s="52"/>
      <c r="M31" s="69"/>
      <c r="N31" s="70"/>
      <c r="O31" s="52"/>
      <c r="P31" s="207" t="str">
        <f t="shared" ref="P31:P36" si="21">IFERROR(+O31/N31,"")</f>
        <v/>
      </c>
      <c r="Q31" s="67"/>
      <c r="R31" s="212" t="str">
        <f t="shared" ref="R31:R36" si="22">IFERROR(+P31-I31,"")</f>
        <v/>
      </c>
      <c r="S31" s="193"/>
      <c r="T31" s="71" t="str">
        <f t="shared" ref="T31:T36" si="23">IFERROR(+R31*S31,"")</f>
        <v/>
      </c>
    </row>
    <row r="32" spans="2:20" ht="18" customHeight="1" x14ac:dyDescent="0.25">
      <c r="B32" s="72">
        <v>100117</v>
      </c>
      <c r="C32" s="233" t="s">
        <v>27</v>
      </c>
      <c r="D32" s="48" t="s">
        <v>119</v>
      </c>
      <c r="E32" s="48">
        <v>282</v>
      </c>
      <c r="F32" s="234">
        <v>84.638999999999996</v>
      </c>
      <c r="G32" s="230">
        <f t="shared" si="18"/>
        <v>2.25</v>
      </c>
      <c r="H32" s="19">
        <f t="shared" si="19"/>
        <v>86.888999999999996</v>
      </c>
      <c r="I32" s="208">
        <f t="shared" si="20"/>
        <v>0.30811702127659574</v>
      </c>
      <c r="J32" s="20"/>
      <c r="K32" s="21"/>
      <c r="L32" s="22"/>
      <c r="M32" s="18"/>
      <c r="N32" s="23"/>
      <c r="O32" s="22"/>
      <c r="P32" s="208" t="str">
        <f t="shared" si="21"/>
        <v/>
      </c>
      <c r="Q32" s="20"/>
      <c r="R32" s="213" t="str">
        <f t="shared" si="22"/>
        <v/>
      </c>
      <c r="S32" s="197"/>
      <c r="T32" s="73" t="str">
        <f t="shared" si="23"/>
        <v/>
      </c>
    </row>
    <row r="33" spans="2:20" ht="18" customHeight="1" x14ac:dyDescent="0.25">
      <c r="B33" s="72">
        <v>100125</v>
      </c>
      <c r="C33" s="49" t="s">
        <v>28</v>
      </c>
      <c r="D33" s="48" t="s">
        <v>120</v>
      </c>
      <c r="E33" s="48">
        <v>320</v>
      </c>
      <c r="F33" s="234">
        <v>136.39599999999999</v>
      </c>
      <c r="G33" s="230">
        <f t="shared" si="18"/>
        <v>2.25</v>
      </c>
      <c r="H33" s="19">
        <f t="shared" si="19"/>
        <v>138.64599999999999</v>
      </c>
      <c r="I33" s="208">
        <f t="shared" si="20"/>
        <v>0.43326874999999998</v>
      </c>
      <c r="J33" s="20"/>
      <c r="K33" s="21"/>
      <c r="L33" s="22"/>
      <c r="M33" s="18"/>
      <c r="N33" s="23"/>
      <c r="O33" s="22"/>
      <c r="P33" s="208" t="str">
        <f t="shared" si="21"/>
        <v/>
      </c>
      <c r="Q33" s="20"/>
      <c r="R33" s="213" t="str">
        <f t="shared" si="22"/>
        <v/>
      </c>
      <c r="S33" s="197"/>
      <c r="T33" s="73" t="str">
        <f t="shared" si="23"/>
        <v/>
      </c>
    </row>
    <row r="34" spans="2:20" ht="18" customHeight="1" x14ac:dyDescent="0.25">
      <c r="B34" s="72">
        <v>110554</v>
      </c>
      <c r="C34" s="49" t="s">
        <v>29</v>
      </c>
      <c r="D34" s="48" t="s">
        <v>121</v>
      </c>
      <c r="E34" s="48">
        <v>448</v>
      </c>
      <c r="F34" s="234">
        <v>166.05600000000001</v>
      </c>
      <c r="G34" s="230">
        <f t="shared" si="18"/>
        <v>2.25</v>
      </c>
      <c r="H34" s="19">
        <f t="shared" si="19"/>
        <v>168.30600000000001</v>
      </c>
      <c r="I34" s="208">
        <f t="shared" si="20"/>
        <v>0.37568303571428574</v>
      </c>
      <c r="J34" s="20"/>
      <c r="K34" s="21"/>
      <c r="L34" s="22"/>
      <c r="M34" s="18"/>
      <c r="N34" s="23"/>
      <c r="O34" s="22"/>
      <c r="P34" s="208" t="str">
        <f t="shared" si="21"/>
        <v/>
      </c>
      <c r="Q34" s="20"/>
      <c r="R34" s="213" t="str">
        <f t="shared" si="22"/>
        <v/>
      </c>
      <c r="S34" s="197"/>
      <c r="T34" s="73" t="str">
        <f t="shared" si="23"/>
        <v/>
      </c>
    </row>
    <row r="35" spans="2:20" ht="18" customHeight="1" x14ac:dyDescent="0.25">
      <c r="B35" s="72">
        <v>110910</v>
      </c>
      <c r="C35" s="235" t="s">
        <v>68</v>
      </c>
      <c r="D35" s="48" t="s">
        <v>121</v>
      </c>
      <c r="E35" s="48">
        <v>427</v>
      </c>
      <c r="F35" s="234">
        <v>171.83199999999999</v>
      </c>
      <c r="G35" s="230">
        <f t="shared" si="18"/>
        <v>2.25</v>
      </c>
      <c r="H35" s="19">
        <f t="shared" si="19"/>
        <v>174.08199999999999</v>
      </c>
      <c r="I35" s="208">
        <f t="shared" si="20"/>
        <v>0.40768618266978923</v>
      </c>
      <c r="J35" s="20"/>
      <c r="K35" s="21"/>
      <c r="L35" s="22"/>
      <c r="M35" s="18"/>
      <c r="N35" s="23"/>
      <c r="O35" s="22"/>
      <c r="P35" s="208" t="str">
        <f t="shared" si="21"/>
        <v/>
      </c>
      <c r="Q35" s="20"/>
      <c r="R35" s="213" t="str">
        <f t="shared" si="22"/>
        <v/>
      </c>
      <c r="S35" s="197"/>
      <c r="T35" s="73" t="str">
        <f t="shared" si="23"/>
        <v/>
      </c>
    </row>
    <row r="36" spans="2:20" ht="18" customHeight="1" thickBot="1" x14ac:dyDescent="0.3">
      <c r="B36" s="106">
        <v>110921</v>
      </c>
      <c r="C36" s="236" t="s">
        <v>81</v>
      </c>
      <c r="D36" s="76" t="s">
        <v>122</v>
      </c>
      <c r="E36" s="76">
        <v>192</v>
      </c>
      <c r="F36" s="237">
        <v>84.27</v>
      </c>
      <c r="G36" s="231">
        <f t="shared" si="18"/>
        <v>2.25</v>
      </c>
      <c r="H36" s="86">
        <f t="shared" si="19"/>
        <v>86.52</v>
      </c>
      <c r="I36" s="209">
        <f t="shared" si="20"/>
        <v>0.450625</v>
      </c>
      <c r="J36" s="81"/>
      <c r="K36" s="82"/>
      <c r="L36" s="83"/>
      <c r="M36" s="84"/>
      <c r="N36" s="85"/>
      <c r="O36" s="83"/>
      <c r="P36" s="209" t="str">
        <f t="shared" si="21"/>
        <v/>
      </c>
      <c r="Q36" s="81"/>
      <c r="R36" s="214" t="str">
        <f t="shared" si="22"/>
        <v/>
      </c>
      <c r="S36" s="198"/>
      <c r="T36" s="87" t="str">
        <f t="shared" si="23"/>
        <v/>
      </c>
    </row>
    <row r="37" spans="2:20" ht="6" customHeight="1" thickBot="1" x14ac:dyDescent="0.3">
      <c r="B37" s="132"/>
      <c r="C37" s="25"/>
      <c r="D37" s="25"/>
      <c r="E37" s="25"/>
      <c r="F37" s="25"/>
      <c r="G37" s="40"/>
      <c r="H37" s="25"/>
      <c r="I37" s="40"/>
      <c r="J37" s="38"/>
      <c r="K37" s="25"/>
      <c r="L37" s="25"/>
      <c r="M37" s="25"/>
      <c r="N37" s="40"/>
      <c r="O37" s="40"/>
      <c r="P37" s="40"/>
      <c r="Q37" s="38"/>
      <c r="R37" s="25"/>
      <c r="S37" s="200"/>
      <c r="T37" s="133"/>
    </row>
    <row r="38" spans="2:20" ht="18" customHeight="1" thickTop="1" thickBot="1" x14ac:dyDescent="0.3">
      <c r="B38" s="259" t="s">
        <v>30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1"/>
    </row>
    <row r="39" spans="2:20" ht="18" customHeight="1" x14ac:dyDescent="0.25">
      <c r="B39" s="66">
        <v>100012</v>
      </c>
      <c r="C39" s="56" t="s">
        <v>69</v>
      </c>
      <c r="D39" s="51" t="s">
        <v>113</v>
      </c>
      <c r="E39" s="51">
        <v>480</v>
      </c>
      <c r="F39" s="64">
        <v>63.111000000000004</v>
      </c>
      <c r="G39" s="229">
        <f t="shared" ref="G39:G43" si="24">+$G$5</f>
        <v>2.25</v>
      </c>
      <c r="H39" s="53">
        <f t="shared" ref="H39:H43" si="25">+G39+F39</f>
        <v>65.361000000000004</v>
      </c>
      <c r="I39" s="207">
        <f t="shared" ref="I39:I43" si="26">+H39/E39</f>
        <v>0.13616875000000001</v>
      </c>
      <c r="J39" s="67"/>
      <c r="K39" s="68"/>
      <c r="L39" s="52"/>
      <c r="M39" s="69"/>
      <c r="N39" s="70"/>
      <c r="O39" s="52"/>
      <c r="P39" s="207" t="str">
        <f t="shared" ref="P39:P43" si="27">IFERROR(+O39/N39,"")</f>
        <v/>
      </c>
      <c r="Q39" s="67"/>
      <c r="R39" s="212" t="str">
        <f t="shared" ref="R39:R43" si="28">IFERROR(+P39-I39,"")</f>
        <v/>
      </c>
      <c r="S39" s="193"/>
      <c r="T39" s="71" t="str">
        <f t="shared" ref="T39:T43" si="29">IFERROR(+R39*S39,"")</f>
        <v/>
      </c>
    </row>
    <row r="40" spans="2:20" ht="18" customHeight="1" x14ac:dyDescent="0.25">
      <c r="B40" s="72">
        <v>100018</v>
      </c>
      <c r="C40" s="47" t="s">
        <v>31</v>
      </c>
      <c r="D40" s="48" t="s">
        <v>123</v>
      </c>
      <c r="E40" s="48">
        <v>480</v>
      </c>
      <c r="F40" s="65">
        <v>63.11099999999999</v>
      </c>
      <c r="G40" s="227">
        <f t="shared" si="24"/>
        <v>2.25</v>
      </c>
      <c r="H40" s="10">
        <f t="shared" si="25"/>
        <v>65.36099999999999</v>
      </c>
      <c r="I40" s="210">
        <f t="shared" si="26"/>
        <v>0.13616874999999998</v>
      </c>
      <c r="J40" s="20"/>
      <c r="K40" s="21"/>
      <c r="L40" s="22"/>
      <c r="M40" s="18"/>
      <c r="N40" s="23"/>
      <c r="O40" s="22"/>
      <c r="P40" s="208" t="str">
        <f t="shared" si="27"/>
        <v/>
      </c>
      <c r="Q40" s="20"/>
      <c r="R40" s="213" t="str">
        <f t="shared" si="28"/>
        <v/>
      </c>
      <c r="S40" s="197"/>
      <c r="T40" s="73" t="str">
        <f t="shared" si="29"/>
        <v/>
      </c>
    </row>
    <row r="41" spans="2:20" ht="18" customHeight="1" x14ac:dyDescent="0.25">
      <c r="B41" s="72">
        <v>100021</v>
      </c>
      <c r="C41" s="47" t="s">
        <v>32</v>
      </c>
      <c r="D41" s="48" t="s">
        <v>124</v>
      </c>
      <c r="E41" s="48">
        <v>480</v>
      </c>
      <c r="F41" s="65">
        <v>60.195</v>
      </c>
      <c r="G41" s="227">
        <f t="shared" si="24"/>
        <v>2.25</v>
      </c>
      <c r="H41" s="10">
        <f t="shared" si="25"/>
        <v>62.445</v>
      </c>
      <c r="I41" s="210">
        <f t="shared" si="26"/>
        <v>0.13009375000000001</v>
      </c>
      <c r="J41" s="20"/>
      <c r="K41" s="21"/>
      <c r="L41" s="22"/>
      <c r="M41" s="18"/>
      <c r="N41" s="23"/>
      <c r="O41" s="22"/>
      <c r="P41" s="208" t="str">
        <f t="shared" si="27"/>
        <v/>
      </c>
      <c r="Q41" s="20"/>
      <c r="R41" s="213" t="str">
        <f t="shared" si="28"/>
        <v/>
      </c>
      <c r="S41" s="197"/>
      <c r="T41" s="73" t="str">
        <f t="shared" si="29"/>
        <v/>
      </c>
    </row>
    <row r="42" spans="2:20" ht="18" customHeight="1" x14ac:dyDescent="0.25">
      <c r="B42" s="72">
        <v>100036</v>
      </c>
      <c r="C42" s="47" t="s">
        <v>33</v>
      </c>
      <c r="D42" s="48" t="s">
        <v>123</v>
      </c>
      <c r="E42" s="48">
        <v>480</v>
      </c>
      <c r="F42" s="65">
        <v>63.11099999999999</v>
      </c>
      <c r="G42" s="227">
        <f t="shared" si="24"/>
        <v>2.25</v>
      </c>
      <c r="H42" s="10">
        <f t="shared" si="25"/>
        <v>65.36099999999999</v>
      </c>
      <c r="I42" s="210">
        <f t="shared" si="26"/>
        <v>0.13616874999999998</v>
      </c>
      <c r="J42" s="20"/>
      <c r="K42" s="21"/>
      <c r="L42" s="22"/>
      <c r="M42" s="18"/>
      <c r="N42" s="23"/>
      <c r="O42" s="22"/>
      <c r="P42" s="208" t="str">
        <f t="shared" si="27"/>
        <v/>
      </c>
      <c r="Q42" s="20"/>
      <c r="R42" s="213" t="str">
        <f t="shared" si="28"/>
        <v/>
      </c>
      <c r="S42" s="197"/>
      <c r="T42" s="73" t="str">
        <f t="shared" si="29"/>
        <v/>
      </c>
    </row>
    <row r="43" spans="2:20" ht="18" customHeight="1" thickBot="1" x14ac:dyDescent="0.3">
      <c r="B43" s="74">
        <v>110396</v>
      </c>
      <c r="C43" s="75" t="s">
        <v>34</v>
      </c>
      <c r="D43" s="76" t="s">
        <v>35</v>
      </c>
      <c r="E43" s="76">
        <v>360</v>
      </c>
      <c r="F43" s="77">
        <v>83.321999999999989</v>
      </c>
      <c r="G43" s="228">
        <f t="shared" si="24"/>
        <v>2.25</v>
      </c>
      <c r="H43" s="79">
        <f t="shared" si="25"/>
        <v>85.571999999999989</v>
      </c>
      <c r="I43" s="211">
        <f t="shared" si="26"/>
        <v>0.23769999999999997</v>
      </c>
      <c r="J43" s="81"/>
      <c r="K43" s="82"/>
      <c r="L43" s="83"/>
      <c r="M43" s="84"/>
      <c r="N43" s="85"/>
      <c r="O43" s="83"/>
      <c r="P43" s="209" t="str">
        <f t="shared" si="27"/>
        <v/>
      </c>
      <c r="Q43" s="81"/>
      <c r="R43" s="214" t="str">
        <f t="shared" si="28"/>
        <v/>
      </c>
      <c r="S43" s="198"/>
      <c r="T43" s="87" t="str">
        <f t="shared" si="29"/>
        <v/>
      </c>
    </row>
    <row r="44" spans="2:20" ht="6" customHeight="1" thickBot="1" x14ac:dyDescent="0.3">
      <c r="B44" s="132"/>
      <c r="C44" s="25"/>
      <c r="D44" s="25"/>
      <c r="E44" s="25"/>
      <c r="F44" s="25"/>
      <c r="G44" s="40"/>
      <c r="H44" s="25"/>
      <c r="I44" s="40"/>
      <c r="J44" s="38"/>
      <c r="K44" s="25"/>
      <c r="L44" s="25"/>
      <c r="M44" s="25"/>
      <c r="N44" s="40"/>
      <c r="O44" s="40"/>
      <c r="P44" s="40"/>
      <c r="Q44" s="38"/>
      <c r="R44" s="25"/>
      <c r="S44" s="200"/>
      <c r="T44" s="133"/>
    </row>
    <row r="45" spans="2:20" ht="18" customHeight="1" thickTop="1" thickBot="1" x14ac:dyDescent="0.3">
      <c r="B45" s="238" t="s">
        <v>36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40"/>
    </row>
    <row r="46" spans="2:20" ht="18" customHeight="1" x14ac:dyDescent="0.25">
      <c r="B46" s="66">
        <v>100400</v>
      </c>
      <c r="C46" s="57" t="s">
        <v>37</v>
      </c>
      <c r="D46" s="51" t="s">
        <v>125</v>
      </c>
      <c r="E46" s="51">
        <v>0</v>
      </c>
      <c r="F46" s="64">
        <v>15.387999999999998</v>
      </c>
      <c r="G46" s="229">
        <f t="shared" ref="G46:G53" si="30">+$G$5</f>
        <v>2.25</v>
      </c>
      <c r="H46" s="53">
        <f t="shared" ref="H46:H53" si="31">+G46+F46</f>
        <v>17.637999999999998</v>
      </c>
      <c r="I46" s="207" t="e">
        <f t="shared" ref="I46:I53" si="32">+H46/E46</f>
        <v>#DIV/0!</v>
      </c>
      <c r="J46" s="67"/>
      <c r="K46" s="68"/>
      <c r="L46" s="52"/>
      <c r="M46" s="69"/>
      <c r="N46" s="70"/>
      <c r="O46" s="52"/>
      <c r="P46" s="207" t="str">
        <f t="shared" ref="P46:P53" si="33">IFERROR(+O46/N46,"")</f>
        <v/>
      </c>
      <c r="Q46" s="67"/>
      <c r="R46" s="212" t="str">
        <f t="shared" ref="R46:R53" si="34">IFERROR(+P46-I46,"")</f>
        <v/>
      </c>
      <c r="S46" s="193"/>
      <c r="T46" s="71" t="str">
        <f t="shared" ref="T46:T53" si="35">IFERROR(+R46*S46,"")</f>
        <v/>
      </c>
    </row>
    <row r="47" spans="2:20" ht="18" customHeight="1" x14ac:dyDescent="0.25">
      <c r="B47" s="72">
        <v>100425</v>
      </c>
      <c r="C47" s="47" t="s">
        <v>38</v>
      </c>
      <c r="D47" s="48" t="s">
        <v>126</v>
      </c>
      <c r="E47" s="48">
        <v>212</v>
      </c>
      <c r="F47" s="65">
        <v>55.146000000000001</v>
      </c>
      <c r="G47" s="227">
        <f t="shared" si="30"/>
        <v>2.25</v>
      </c>
      <c r="H47" s="10">
        <f t="shared" si="31"/>
        <v>57.396000000000001</v>
      </c>
      <c r="I47" s="210">
        <f t="shared" si="32"/>
        <v>0.27073584905660375</v>
      </c>
      <c r="J47" s="20"/>
      <c r="K47" s="21"/>
      <c r="L47" s="22"/>
      <c r="M47" s="18"/>
      <c r="N47" s="23"/>
      <c r="O47" s="22"/>
      <c r="P47" s="208" t="str">
        <f t="shared" si="33"/>
        <v/>
      </c>
      <c r="Q47" s="20"/>
      <c r="R47" s="213" t="str">
        <f t="shared" si="34"/>
        <v/>
      </c>
      <c r="S47" s="197"/>
      <c r="T47" s="73" t="str">
        <f t="shared" si="35"/>
        <v/>
      </c>
    </row>
    <row r="48" spans="2:20" ht="18" customHeight="1" x14ac:dyDescent="0.25">
      <c r="B48" s="72">
        <v>100465</v>
      </c>
      <c r="C48" s="47" t="s">
        <v>39</v>
      </c>
      <c r="D48" s="48" t="s">
        <v>40</v>
      </c>
      <c r="E48" s="48">
        <v>204</v>
      </c>
      <c r="F48" s="65">
        <v>22.090949999999999</v>
      </c>
      <c r="G48" s="227">
        <f t="shared" si="30"/>
        <v>2.25</v>
      </c>
      <c r="H48" s="10">
        <f t="shared" si="31"/>
        <v>24.340949999999999</v>
      </c>
      <c r="I48" s="210">
        <f t="shared" si="32"/>
        <v>0.11931838235294118</v>
      </c>
      <c r="J48" s="20"/>
      <c r="K48" s="21"/>
      <c r="L48" s="22"/>
      <c r="M48" s="18"/>
      <c r="N48" s="23"/>
      <c r="O48" s="22"/>
      <c r="P48" s="208" t="str">
        <f t="shared" si="33"/>
        <v/>
      </c>
      <c r="Q48" s="20"/>
      <c r="R48" s="213" t="str">
        <f t="shared" si="34"/>
        <v/>
      </c>
      <c r="S48" s="197"/>
      <c r="T48" s="73" t="str">
        <f t="shared" si="35"/>
        <v/>
      </c>
    </row>
    <row r="49" spans="2:20" ht="18" customHeight="1" x14ac:dyDescent="0.25">
      <c r="B49" s="72">
        <v>100494</v>
      </c>
      <c r="C49" s="47" t="s">
        <v>41</v>
      </c>
      <c r="D49" s="48" t="s">
        <v>127</v>
      </c>
      <c r="E49" s="48">
        <v>87</v>
      </c>
      <c r="F49" s="65">
        <v>20.139999999999997</v>
      </c>
      <c r="G49" s="227">
        <f t="shared" si="30"/>
        <v>2.25</v>
      </c>
      <c r="H49" s="10">
        <f t="shared" si="31"/>
        <v>22.389999999999997</v>
      </c>
      <c r="I49" s="210">
        <f t="shared" si="32"/>
        <v>0.25735632183908042</v>
      </c>
      <c r="J49" s="20"/>
      <c r="K49" s="21"/>
      <c r="L49" s="22"/>
      <c r="M49" s="18"/>
      <c r="N49" s="23"/>
      <c r="O49" s="22"/>
      <c r="P49" s="208" t="str">
        <f t="shared" si="33"/>
        <v/>
      </c>
      <c r="Q49" s="20"/>
      <c r="R49" s="213" t="str">
        <f t="shared" si="34"/>
        <v/>
      </c>
      <c r="S49" s="197"/>
      <c r="T49" s="73" t="str">
        <f t="shared" si="35"/>
        <v/>
      </c>
    </row>
    <row r="50" spans="2:20" ht="18" customHeight="1" x14ac:dyDescent="0.25">
      <c r="B50" s="103">
        <v>100500</v>
      </c>
      <c r="C50" s="47" t="s">
        <v>82</v>
      </c>
      <c r="D50" s="48" t="s">
        <v>128</v>
      </c>
      <c r="E50" s="48">
        <v>744</v>
      </c>
      <c r="F50" s="65">
        <v>46.099200000000003</v>
      </c>
      <c r="G50" s="227">
        <f t="shared" si="30"/>
        <v>2.25</v>
      </c>
      <c r="H50" s="10">
        <f t="shared" si="31"/>
        <v>48.349200000000003</v>
      </c>
      <c r="I50" s="210">
        <f t="shared" si="32"/>
        <v>6.4985483870967753E-2</v>
      </c>
      <c r="J50" s="20"/>
      <c r="K50" s="21"/>
      <c r="L50" s="22"/>
      <c r="M50" s="18"/>
      <c r="N50" s="23"/>
      <c r="O50" s="22"/>
      <c r="P50" s="208" t="str">
        <f t="shared" si="33"/>
        <v/>
      </c>
      <c r="Q50" s="20"/>
      <c r="R50" s="213" t="str">
        <f t="shared" si="34"/>
        <v/>
      </c>
      <c r="S50" s="197"/>
      <c r="T50" s="73" t="str">
        <f t="shared" si="35"/>
        <v/>
      </c>
    </row>
    <row r="51" spans="2:20" ht="18" customHeight="1" x14ac:dyDescent="0.25">
      <c r="B51" s="72">
        <v>110393</v>
      </c>
      <c r="C51" s="47" t="s">
        <v>42</v>
      </c>
      <c r="D51" s="48" t="s">
        <v>43</v>
      </c>
      <c r="E51" s="48">
        <v>144</v>
      </c>
      <c r="F51" s="65">
        <v>13.144680000000001</v>
      </c>
      <c r="G51" s="227">
        <f t="shared" si="30"/>
        <v>2.25</v>
      </c>
      <c r="H51" s="10">
        <f t="shared" si="31"/>
        <v>15.394680000000001</v>
      </c>
      <c r="I51" s="210">
        <f t="shared" si="32"/>
        <v>0.1069075</v>
      </c>
      <c r="J51" s="20"/>
      <c r="K51" s="21"/>
      <c r="L51" s="22"/>
      <c r="M51" s="18"/>
      <c r="N51" s="23"/>
      <c r="O51" s="22"/>
      <c r="P51" s="208" t="str">
        <f t="shared" si="33"/>
        <v/>
      </c>
      <c r="Q51" s="20"/>
      <c r="R51" s="213" t="str">
        <f t="shared" si="34"/>
        <v/>
      </c>
      <c r="S51" s="197"/>
      <c r="T51" s="73" t="str">
        <f t="shared" si="35"/>
        <v/>
      </c>
    </row>
    <row r="52" spans="2:20" ht="18" customHeight="1" x14ac:dyDescent="0.25">
      <c r="B52" s="72">
        <v>110394</v>
      </c>
      <c r="C52" s="47" t="s">
        <v>44</v>
      </c>
      <c r="D52" s="48" t="s">
        <v>45</v>
      </c>
      <c r="E52" s="48">
        <v>288</v>
      </c>
      <c r="F52" s="65">
        <v>27.761399999999998</v>
      </c>
      <c r="G52" s="227">
        <f t="shared" si="30"/>
        <v>2.25</v>
      </c>
      <c r="H52" s="10">
        <f t="shared" si="31"/>
        <v>30.011399999999998</v>
      </c>
      <c r="I52" s="210">
        <f t="shared" si="32"/>
        <v>0.10420625</v>
      </c>
      <c r="J52" s="20"/>
      <c r="K52" s="21"/>
      <c r="L52" s="22"/>
      <c r="M52" s="18"/>
      <c r="N52" s="23"/>
      <c r="O52" s="22"/>
      <c r="P52" s="208" t="str">
        <f t="shared" si="33"/>
        <v/>
      </c>
      <c r="Q52" s="20"/>
      <c r="R52" s="213" t="str">
        <f t="shared" si="34"/>
        <v/>
      </c>
      <c r="S52" s="197"/>
      <c r="T52" s="73" t="str">
        <f t="shared" si="35"/>
        <v/>
      </c>
    </row>
    <row r="53" spans="2:20" ht="18" customHeight="1" thickBot="1" x14ac:dyDescent="0.3">
      <c r="B53" s="88">
        <v>110501</v>
      </c>
      <c r="C53" s="75" t="s">
        <v>46</v>
      </c>
      <c r="D53" s="76" t="s">
        <v>126</v>
      </c>
      <c r="E53" s="76">
        <v>160</v>
      </c>
      <c r="F53" s="77">
        <v>54.008000000000003</v>
      </c>
      <c r="G53" s="228">
        <f t="shared" si="30"/>
        <v>2.25</v>
      </c>
      <c r="H53" s="79">
        <f t="shared" si="31"/>
        <v>56.258000000000003</v>
      </c>
      <c r="I53" s="211">
        <f t="shared" si="32"/>
        <v>0.35161249999999999</v>
      </c>
      <c r="J53" s="81"/>
      <c r="K53" s="82"/>
      <c r="L53" s="83"/>
      <c r="M53" s="84"/>
      <c r="N53" s="85"/>
      <c r="O53" s="83"/>
      <c r="P53" s="209" t="str">
        <f t="shared" si="33"/>
        <v/>
      </c>
      <c r="Q53" s="81"/>
      <c r="R53" s="214" t="str">
        <f t="shared" si="34"/>
        <v/>
      </c>
      <c r="S53" s="198"/>
      <c r="T53" s="87" t="str">
        <f t="shared" si="35"/>
        <v/>
      </c>
    </row>
    <row r="54" spans="2:20" ht="6" customHeight="1" thickBot="1" x14ac:dyDescent="0.3">
      <c r="B54" s="135"/>
      <c r="C54" s="136"/>
      <c r="D54" s="136"/>
      <c r="E54" s="136"/>
      <c r="F54" s="136"/>
      <c r="G54" s="40"/>
      <c r="H54" s="25"/>
      <c r="I54" s="40"/>
      <c r="J54" s="38"/>
      <c r="K54" s="25"/>
      <c r="L54" s="25"/>
      <c r="M54" s="25"/>
      <c r="N54" s="40"/>
      <c r="O54" s="40"/>
      <c r="P54" s="40"/>
      <c r="Q54" s="38"/>
      <c r="R54" s="25"/>
      <c r="S54" s="200"/>
      <c r="T54" s="133"/>
    </row>
    <row r="55" spans="2:20" ht="18" customHeight="1" thickTop="1" thickBot="1" x14ac:dyDescent="0.3">
      <c r="B55" s="241" t="s">
        <v>47</v>
      </c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3"/>
    </row>
    <row r="56" spans="2:20" ht="18" customHeight="1" x14ac:dyDescent="0.25">
      <c r="B56" s="123">
        <v>100307</v>
      </c>
      <c r="C56" s="58" t="s">
        <v>48</v>
      </c>
      <c r="D56" s="59" t="s">
        <v>5</v>
      </c>
      <c r="E56" s="59">
        <v>136</v>
      </c>
      <c r="F56" s="64">
        <v>22.5288</v>
      </c>
      <c r="G56" s="229">
        <f t="shared" ref="G56:G69" si="36">+$G$5</f>
        <v>2.25</v>
      </c>
      <c r="H56" s="53">
        <f t="shared" ref="H56:H69" si="37">+G56+F56</f>
        <v>24.7788</v>
      </c>
      <c r="I56" s="207">
        <f t="shared" ref="I56:I69" si="38">+H56/E56</f>
        <v>0.18219705882352941</v>
      </c>
      <c r="J56" s="67"/>
      <c r="K56" s="68"/>
      <c r="L56" s="52"/>
      <c r="M56" s="69"/>
      <c r="N56" s="70"/>
      <c r="O56" s="52"/>
      <c r="P56" s="207" t="str">
        <f t="shared" ref="P56:P69" si="39">IFERROR(+O56/N56,"")</f>
        <v/>
      </c>
      <c r="Q56" s="67"/>
      <c r="R56" s="212" t="str">
        <f t="shared" ref="R56:R69" si="40">IFERROR(+P56-I56,"")</f>
        <v/>
      </c>
      <c r="S56" s="193"/>
      <c r="T56" s="71" t="str">
        <f t="shared" ref="T56:T69" si="41">IFERROR(+R56*S56,"")</f>
        <v/>
      </c>
    </row>
    <row r="57" spans="2:20" ht="18" customHeight="1" x14ac:dyDescent="0.25">
      <c r="B57" s="72">
        <v>100309</v>
      </c>
      <c r="C57" s="47" t="s">
        <v>49</v>
      </c>
      <c r="D57" s="48" t="s">
        <v>5</v>
      </c>
      <c r="E57" s="48">
        <v>112</v>
      </c>
      <c r="F57" s="65">
        <v>25.829049999999999</v>
      </c>
      <c r="G57" s="227">
        <f t="shared" si="36"/>
        <v>2.25</v>
      </c>
      <c r="H57" s="10">
        <f t="shared" si="37"/>
        <v>28.079049999999999</v>
      </c>
      <c r="I57" s="210">
        <f t="shared" si="38"/>
        <v>0.25070580357142858</v>
      </c>
      <c r="J57" s="20"/>
      <c r="K57" s="21"/>
      <c r="L57" s="22"/>
      <c r="M57" s="18"/>
      <c r="N57" s="23"/>
      <c r="O57" s="22"/>
      <c r="P57" s="208" t="str">
        <f t="shared" si="39"/>
        <v/>
      </c>
      <c r="Q57" s="20"/>
      <c r="R57" s="213" t="str">
        <f t="shared" si="40"/>
        <v/>
      </c>
      <c r="S57" s="197"/>
      <c r="T57" s="73" t="str">
        <f t="shared" si="41"/>
        <v/>
      </c>
    </row>
    <row r="58" spans="2:20" ht="18" customHeight="1" x14ac:dyDescent="0.25">
      <c r="B58" s="72">
        <v>100313</v>
      </c>
      <c r="C58" s="47" t="s">
        <v>50</v>
      </c>
      <c r="D58" s="48" t="s">
        <v>5</v>
      </c>
      <c r="E58" s="48">
        <v>119</v>
      </c>
      <c r="F58" s="65">
        <v>31.843725000000003</v>
      </c>
      <c r="G58" s="227">
        <f t="shared" si="36"/>
        <v>2.25</v>
      </c>
      <c r="H58" s="10">
        <f t="shared" si="37"/>
        <v>34.093725000000006</v>
      </c>
      <c r="I58" s="210">
        <f t="shared" si="38"/>
        <v>0.28650189075630256</v>
      </c>
      <c r="J58" s="20"/>
      <c r="K58" s="21"/>
      <c r="L58" s="22"/>
      <c r="M58" s="18"/>
      <c r="N58" s="23"/>
      <c r="O58" s="22"/>
      <c r="P58" s="208" t="str">
        <f t="shared" si="39"/>
        <v/>
      </c>
      <c r="Q58" s="20"/>
      <c r="R58" s="213" t="str">
        <f t="shared" si="40"/>
        <v/>
      </c>
      <c r="S58" s="197"/>
      <c r="T58" s="73" t="str">
        <f t="shared" si="41"/>
        <v/>
      </c>
    </row>
    <row r="59" spans="2:20" ht="18" customHeight="1" x14ac:dyDescent="0.25">
      <c r="B59" s="72">
        <v>100315</v>
      </c>
      <c r="C59" s="47" t="s">
        <v>51</v>
      </c>
      <c r="D59" s="48" t="s">
        <v>5</v>
      </c>
      <c r="E59" s="48">
        <v>110</v>
      </c>
      <c r="F59" s="65">
        <v>28.297799999999999</v>
      </c>
      <c r="G59" s="227">
        <f t="shared" si="36"/>
        <v>2.25</v>
      </c>
      <c r="H59" s="10">
        <f t="shared" si="37"/>
        <v>30.547799999999999</v>
      </c>
      <c r="I59" s="210">
        <f t="shared" si="38"/>
        <v>0.27770727272727269</v>
      </c>
      <c r="J59" s="20"/>
      <c r="K59" s="21"/>
      <c r="L59" s="22"/>
      <c r="M59" s="18"/>
      <c r="N59" s="23"/>
      <c r="O59" s="22"/>
      <c r="P59" s="208" t="str">
        <f t="shared" si="39"/>
        <v/>
      </c>
      <c r="Q59" s="20"/>
      <c r="R59" s="213" t="str">
        <f t="shared" si="40"/>
        <v/>
      </c>
      <c r="S59" s="197"/>
      <c r="T59" s="73" t="str">
        <f t="shared" si="41"/>
        <v/>
      </c>
    </row>
    <row r="60" spans="2:20" ht="18" customHeight="1" x14ac:dyDescent="0.25">
      <c r="B60" s="105">
        <v>100336</v>
      </c>
      <c r="C60" s="47" t="s">
        <v>52</v>
      </c>
      <c r="D60" s="48" t="s">
        <v>5</v>
      </c>
      <c r="E60" s="48">
        <v>144</v>
      </c>
      <c r="F60" s="65">
        <v>27.475200000000001</v>
      </c>
      <c r="G60" s="227">
        <f t="shared" si="36"/>
        <v>2.25</v>
      </c>
      <c r="H60" s="10">
        <f t="shared" si="37"/>
        <v>29.725200000000001</v>
      </c>
      <c r="I60" s="210">
        <f t="shared" si="38"/>
        <v>0.206425</v>
      </c>
      <c r="J60" s="20"/>
      <c r="K60" s="21"/>
      <c r="L60" s="22"/>
      <c r="M60" s="18"/>
      <c r="N60" s="23"/>
      <c r="O60" s="22"/>
      <c r="P60" s="208" t="str">
        <f t="shared" si="39"/>
        <v/>
      </c>
      <c r="Q60" s="20"/>
      <c r="R60" s="213" t="str">
        <f t="shared" si="40"/>
        <v/>
      </c>
      <c r="S60" s="197"/>
      <c r="T60" s="73" t="str">
        <f t="shared" si="41"/>
        <v/>
      </c>
    </row>
    <row r="61" spans="2:20" ht="18" customHeight="1" x14ac:dyDescent="0.25">
      <c r="B61" s="124">
        <v>100348</v>
      </c>
      <c r="C61" s="45" t="s">
        <v>129</v>
      </c>
      <c r="D61" s="60" t="s">
        <v>124</v>
      </c>
      <c r="E61" s="60">
        <v>165</v>
      </c>
      <c r="F61" s="65">
        <v>23.559000000000001</v>
      </c>
      <c r="G61" s="227">
        <f t="shared" si="36"/>
        <v>2.25</v>
      </c>
      <c r="H61" s="10">
        <f t="shared" si="37"/>
        <v>25.809000000000001</v>
      </c>
      <c r="I61" s="210">
        <f t="shared" si="38"/>
        <v>0.15641818181818182</v>
      </c>
      <c r="J61" s="20"/>
      <c r="K61" s="21"/>
      <c r="L61" s="22"/>
      <c r="M61" s="18"/>
      <c r="N61" s="23"/>
      <c r="O61" s="22"/>
      <c r="P61" s="208" t="str">
        <f t="shared" si="39"/>
        <v/>
      </c>
      <c r="Q61" s="20"/>
      <c r="R61" s="213" t="str">
        <f t="shared" si="40"/>
        <v/>
      </c>
      <c r="S61" s="197"/>
      <c r="T61" s="73" t="str">
        <f t="shared" si="41"/>
        <v/>
      </c>
    </row>
    <row r="62" spans="2:20" ht="18" customHeight="1" x14ac:dyDescent="0.25">
      <c r="B62" s="105">
        <v>100352</v>
      </c>
      <c r="C62" s="43" t="s">
        <v>71</v>
      </c>
      <c r="D62" s="48" t="s">
        <v>124</v>
      </c>
      <c r="E62" s="48">
        <v>148</v>
      </c>
      <c r="F62" s="65">
        <v>21.363</v>
      </c>
      <c r="G62" s="227">
        <f t="shared" si="36"/>
        <v>2.25</v>
      </c>
      <c r="H62" s="10">
        <f t="shared" si="37"/>
        <v>23.613</v>
      </c>
      <c r="I62" s="210">
        <f t="shared" si="38"/>
        <v>0.1595472972972973</v>
      </c>
      <c r="J62" s="20"/>
      <c r="K62" s="21"/>
      <c r="L62" s="22"/>
      <c r="M62" s="18"/>
      <c r="N62" s="23"/>
      <c r="O62" s="22"/>
      <c r="P62" s="208" t="str">
        <f t="shared" si="39"/>
        <v/>
      </c>
      <c r="Q62" s="20"/>
      <c r="R62" s="213" t="str">
        <f t="shared" si="40"/>
        <v/>
      </c>
      <c r="S62" s="197"/>
      <c r="T62" s="73" t="str">
        <f t="shared" si="41"/>
        <v/>
      </c>
    </row>
    <row r="63" spans="2:20" ht="18" customHeight="1" x14ac:dyDescent="0.25">
      <c r="B63" s="72">
        <v>100355</v>
      </c>
      <c r="C63" s="47" t="s">
        <v>53</v>
      </c>
      <c r="D63" s="48" t="s">
        <v>113</v>
      </c>
      <c r="E63" s="48">
        <v>179</v>
      </c>
      <c r="F63" s="65">
        <v>42.836999999999996</v>
      </c>
      <c r="G63" s="227">
        <f t="shared" si="36"/>
        <v>2.25</v>
      </c>
      <c r="H63" s="10">
        <f t="shared" si="37"/>
        <v>45.086999999999996</v>
      </c>
      <c r="I63" s="210">
        <f t="shared" si="38"/>
        <v>0.25188268156424581</v>
      </c>
      <c r="J63" s="20"/>
      <c r="K63" s="21"/>
      <c r="L63" s="22"/>
      <c r="M63" s="18"/>
      <c r="N63" s="23"/>
      <c r="O63" s="22"/>
      <c r="P63" s="208" t="str">
        <f t="shared" si="39"/>
        <v/>
      </c>
      <c r="Q63" s="20"/>
      <c r="R63" s="213" t="str">
        <f t="shared" si="40"/>
        <v/>
      </c>
      <c r="S63" s="197"/>
      <c r="T63" s="73" t="str">
        <f t="shared" si="41"/>
        <v/>
      </c>
    </row>
    <row r="64" spans="2:20" ht="18" customHeight="1" x14ac:dyDescent="0.25">
      <c r="B64" s="72">
        <v>100357</v>
      </c>
      <c r="C64" s="47" t="s">
        <v>54</v>
      </c>
      <c r="D64" s="48" t="s">
        <v>113</v>
      </c>
      <c r="E64" s="48">
        <v>243</v>
      </c>
      <c r="F64" s="65">
        <v>38.436</v>
      </c>
      <c r="G64" s="227">
        <f t="shared" si="36"/>
        <v>2.25</v>
      </c>
      <c r="H64" s="10">
        <f t="shared" si="37"/>
        <v>40.686</v>
      </c>
      <c r="I64" s="210">
        <f t="shared" si="38"/>
        <v>0.16743209876543211</v>
      </c>
      <c r="J64" s="20"/>
      <c r="K64" s="21"/>
      <c r="L64" s="22"/>
      <c r="M64" s="18"/>
      <c r="N64" s="23"/>
      <c r="O64" s="22"/>
      <c r="P64" s="208" t="str">
        <f t="shared" si="39"/>
        <v/>
      </c>
      <c r="Q64" s="20"/>
      <c r="R64" s="213" t="str">
        <f t="shared" si="40"/>
        <v/>
      </c>
      <c r="S64" s="197"/>
      <c r="T64" s="73" t="str">
        <f t="shared" si="41"/>
        <v/>
      </c>
    </row>
    <row r="65" spans="2:20" ht="18" customHeight="1" x14ac:dyDescent="0.25">
      <c r="B65" s="103">
        <v>110186</v>
      </c>
      <c r="C65" s="43" t="s">
        <v>84</v>
      </c>
      <c r="D65" s="48" t="s">
        <v>83</v>
      </c>
      <c r="E65" s="48">
        <v>148</v>
      </c>
      <c r="F65" s="65">
        <v>37.317300000000003</v>
      </c>
      <c r="G65" s="227">
        <f t="shared" si="36"/>
        <v>2.25</v>
      </c>
      <c r="H65" s="10">
        <f t="shared" si="37"/>
        <v>39.567300000000003</v>
      </c>
      <c r="I65" s="210">
        <f t="shared" si="38"/>
        <v>0.26734662162162165</v>
      </c>
      <c r="J65" s="20"/>
      <c r="K65" s="21"/>
      <c r="L65" s="22"/>
      <c r="M65" s="18"/>
      <c r="N65" s="23"/>
      <c r="O65" s="22"/>
      <c r="P65" s="208" t="str">
        <f t="shared" si="39"/>
        <v/>
      </c>
      <c r="Q65" s="20"/>
      <c r="R65" s="213" t="str">
        <f t="shared" si="40"/>
        <v/>
      </c>
      <c r="S65" s="197"/>
      <c r="T65" s="73" t="str">
        <f t="shared" si="41"/>
        <v/>
      </c>
    </row>
    <row r="66" spans="2:20" ht="18" customHeight="1" x14ac:dyDescent="0.25">
      <c r="B66" s="105">
        <v>110473</v>
      </c>
      <c r="C66" s="43" t="s">
        <v>55</v>
      </c>
      <c r="D66" s="48" t="s">
        <v>124</v>
      </c>
      <c r="E66" s="48">
        <v>210</v>
      </c>
      <c r="F66" s="65">
        <v>54.006</v>
      </c>
      <c r="G66" s="227">
        <f t="shared" si="36"/>
        <v>2.25</v>
      </c>
      <c r="H66" s="10">
        <f t="shared" si="37"/>
        <v>56.256</v>
      </c>
      <c r="I66" s="210">
        <f t="shared" si="38"/>
        <v>0.26788571428571428</v>
      </c>
      <c r="J66" s="20"/>
      <c r="K66" s="21"/>
      <c r="L66" s="22"/>
      <c r="M66" s="18"/>
      <c r="N66" s="23"/>
      <c r="O66" s="22"/>
      <c r="P66" s="208" t="str">
        <f t="shared" si="39"/>
        <v/>
      </c>
      <c r="Q66" s="20"/>
      <c r="R66" s="213" t="str">
        <f t="shared" si="40"/>
        <v/>
      </c>
      <c r="S66" s="197"/>
      <c r="T66" s="73" t="str">
        <f t="shared" si="41"/>
        <v/>
      </c>
    </row>
    <row r="67" spans="2:20" ht="18" customHeight="1" x14ac:dyDescent="0.25">
      <c r="B67" s="125">
        <v>110721</v>
      </c>
      <c r="C67" s="43" t="s">
        <v>85</v>
      </c>
      <c r="D67" s="48" t="s">
        <v>113</v>
      </c>
      <c r="E67" s="48">
        <v>210</v>
      </c>
      <c r="F67" s="65">
        <v>45.344999999999999</v>
      </c>
      <c r="G67" s="227">
        <f t="shared" si="36"/>
        <v>2.25</v>
      </c>
      <c r="H67" s="10">
        <f t="shared" si="37"/>
        <v>47.594999999999999</v>
      </c>
      <c r="I67" s="210">
        <f t="shared" si="38"/>
        <v>0.22664285714285715</v>
      </c>
      <c r="J67" s="20"/>
      <c r="K67" s="21"/>
      <c r="L67" s="22"/>
      <c r="M67" s="18"/>
      <c r="N67" s="23"/>
      <c r="O67" s="22"/>
      <c r="P67" s="208" t="str">
        <f t="shared" si="39"/>
        <v/>
      </c>
      <c r="Q67" s="20"/>
      <c r="R67" s="213" t="str">
        <f t="shared" si="40"/>
        <v/>
      </c>
      <c r="S67" s="197"/>
      <c r="T67" s="73" t="str">
        <f t="shared" si="41"/>
        <v/>
      </c>
    </row>
    <row r="68" spans="2:20" ht="18" customHeight="1" x14ac:dyDescent="0.25">
      <c r="B68" s="72">
        <v>110763</v>
      </c>
      <c r="C68" s="43" t="s">
        <v>75</v>
      </c>
      <c r="D68" s="48" t="s">
        <v>112</v>
      </c>
      <c r="E68" s="48">
        <v>144</v>
      </c>
      <c r="F68" s="65">
        <v>30.18</v>
      </c>
      <c r="G68" s="227">
        <f t="shared" si="36"/>
        <v>2.25</v>
      </c>
      <c r="H68" s="10">
        <f t="shared" si="37"/>
        <v>32.43</v>
      </c>
      <c r="I68" s="210">
        <f t="shared" si="38"/>
        <v>0.22520833333333334</v>
      </c>
      <c r="J68" s="20"/>
      <c r="K68" s="21"/>
      <c r="L68" s="22"/>
      <c r="M68" s="18"/>
      <c r="N68" s="23"/>
      <c r="O68" s="22"/>
      <c r="P68" s="208" t="str">
        <f t="shared" si="39"/>
        <v/>
      </c>
      <c r="Q68" s="20"/>
      <c r="R68" s="213" t="str">
        <f t="shared" si="40"/>
        <v/>
      </c>
      <c r="S68" s="197"/>
      <c r="T68" s="73" t="str">
        <f t="shared" si="41"/>
        <v/>
      </c>
    </row>
    <row r="69" spans="2:20" ht="18" customHeight="1" thickBot="1" x14ac:dyDescent="0.3">
      <c r="B69" s="74">
        <v>111230</v>
      </c>
      <c r="C69" s="107" t="s">
        <v>70</v>
      </c>
      <c r="D69" s="76" t="s">
        <v>113</v>
      </c>
      <c r="E69" s="76">
        <v>138</v>
      </c>
      <c r="F69" s="77">
        <v>28.686000000000003</v>
      </c>
      <c r="G69" s="228">
        <f t="shared" si="36"/>
        <v>2.25</v>
      </c>
      <c r="H69" s="79">
        <f t="shared" si="37"/>
        <v>30.936000000000003</v>
      </c>
      <c r="I69" s="211">
        <f t="shared" si="38"/>
        <v>0.22417391304347828</v>
      </c>
      <c r="J69" s="81"/>
      <c r="K69" s="82"/>
      <c r="L69" s="83"/>
      <c r="M69" s="84"/>
      <c r="N69" s="85"/>
      <c r="O69" s="83"/>
      <c r="P69" s="209" t="str">
        <f t="shared" si="39"/>
        <v/>
      </c>
      <c r="Q69" s="81"/>
      <c r="R69" s="214" t="str">
        <f t="shared" si="40"/>
        <v/>
      </c>
      <c r="S69" s="198"/>
      <c r="T69" s="87" t="str">
        <f t="shared" si="41"/>
        <v/>
      </c>
    </row>
    <row r="70" spans="2:20" ht="6" customHeight="1" thickBot="1" x14ac:dyDescent="0.3">
      <c r="B70" s="132"/>
      <c r="C70" s="25"/>
      <c r="D70" s="25"/>
      <c r="E70" s="25"/>
      <c r="F70" s="25"/>
      <c r="G70" s="40"/>
      <c r="H70" s="25"/>
      <c r="I70" s="40"/>
      <c r="J70" s="38"/>
      <c r="K70" s="25"/>
      <c r="L70" s="25"/>
      <c r="M70" s="25"/>
      <c r="N70" s="40"/>
      <c r="O70" s="40"/>
      <c r="P70" s="40"/>
      <c r="Q70" s="38"/>
      <c r="R70" s="25"/>
      <c r="S70" s="200"/>
      <c r="T70" s="133"/>
    </row>
    <row r="71" spans="2:20" ht="18" customHeight="1" thickTop="1" thickBot="1" x14ac:dyDescent="0.3">
      <c r="B71" s="244" t="s">
        <v>56</v>
      </c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6"/>
    </row>
    <row r="72" spans="2:20" ht="18" customHeight="1" x14ac:dyDescent="0.25">
      <c r="B72" s="66">
        <v>100359</v>
      </c>
      <c r="C72" s="55" t="s">
        <v>72</v>
      </c>
      <c r="D72" s="51" t="s">
        <v>5</v>
      </c>
      <c r="E72" s="51">
        <v>141</v>
      </c>
      <c r="F72" s="64">
        <v>21.408300000000001</v>
      </c>
      <c r="G72" s="229">
        <f t="shared" ref="G72:G75" si="42">+$G$5</f>
        <v>2.25</v>
      </c>
      <c r="H72" s="53">
        <f t="shared" ref="H72:H75" si="43">+G72+F72</f>
        <v>23.658300000000001</v>
      </c>
      <c r="I72" s="207">
        <f t="shared" ref="I72:I75" si="44">+H72/E72</f>
        <v>0.16778936170212766</v>
      </c>
      <c r="J72" s="67"/>
      <c r="K72" s="68"/>
      <c r="L72" s="52"/>
      <c r="M72" s="69"/>
      <c r="N72" s="70"/>
      <c r="O72" s="52"/>
      <c r="P72" s="207" t="str">
        <f t="shared" ref="P72:P75" si="45">IFERROR(+O72/N72,"")</f>
        <v/>
      </c>
      <c r="Q72" s="67"/>
      <c r="R72" s="212" t="str">
        <f t="shared" ref="R72:R75" si="46">IFERROR(+P72-I72,"")</f>
        <v/>
      </c>
      <c r="S72" s="193"/>
      <c r="T72" s="71" t="str">
        <f t="shared" ref="T72:T75" si="47">IFERROR(+R72*S72,"")</f>
        <v/>
      </c>
    </row>
    <row r="73" spans="2:20" ht="18" customHeight="1" x14ac:dyDescent="0.25">
      <c r="B73" s="72">
        <v>100362</v>
      </c>
      <c r="C73" s="61" t="s">
        <v>73</v>
      </c>
      <c r="D73" s="48" t="s">
        <v>5</v>
      </c>
      <c r="E73" s="48">
        <v>149</v>
      </c>
      <c r="F73" s="65">
        <v>40.2864</v>
      </c>
      <c r="G73" s="227">
        <f t="shared" si="42"/>
        <v>2.25</v>
      </c>
      <c r="H73" s="10">
        <f t="shared" si="43"/>
        <v>42.5364</v>
      </c>
      <c r="I73" s="210">
        <f t="shared" si="44"/>
        <v>0.28547919463087251</v>
      </c>
      <c r="J73" s="20"/>
      <c r="K73" s="21"/>
      <c r="L73" s="22"/>
      <c r="M73" s="18"/>
      <c r="N73" s="23"/>
      <c r="O73" s="22"/>
      <c r="P73" s="208" t="str">
        <f t="shared" si="45"/>
        <v/>
      </c>
      <c r="Q73" s="20"/>
      <c r="R73" s="213" t="str">
        <f t="shared" si="46"/>
        <v/>
      </c>
      <c r="S73" s="197"/>
      <c r="T73" s="73" t="str">
        <f t="shared" si="47"/>
        <v/>
      </c>
    </row>
    <row r="74" spans="2:20" ht="18" customHeight="1" x14ac:dyDescent="0.25">
      <c r="B74" s="72">
        <v>100364</v>
      </c>
      <c r="C74" s="49" t="s">
        <v>57</v>
      </c>
      <c r="D74" s="48" t="s">
        <v>5</v>
      </c>
      <c r="E74" s="48">
        <v>141</v>
      </c>
      <c r="F74" s="65">
        <v>23.287499999999998</v>
      </c>
      <c r="G74" s="227">
        <f t="shared" si="42"/>
        <v>2.25</v>
      </c>
      <c r="H74" s="10">
        <f t="shared" si="43"/>
        <v>25.537499999999998</v>
      </c>
      <c r="I74" s="210">
        <f t="shared" si="44"/>
        <v>0.18111702127659574</v>
      </c>
      <c r="J74" s="20"/>
      <c r="K74" s="21"/>
      <c r="L74" s="22"/>
      <c r="M74" s="18"/>
      <c r="N74" s="23"/>
      <c r="O74" s="22"/>
      <c r="P74" s="208" t="str">
        <f t="shared" si="45"/>
        <v/>
      </c>
      <c r="Q74" s="20"/>
      <c r="R74" s="213" t="str">
        <f t="shared" si="46"/>
        <v/>
      </c>
      <c r="S74" s="197"/>
      <c r="T74" s="73" t="str">
        <f t="shared" si="47"/>
        <v/>
      </c>
    </row>
    <row r="75" spans="2:20" ht="18" customHeight="1" thickBot="1" x14ac:dyDescent="0.3">
      <c r="B75" s="88">
        <v>100365</v>
      </c>
      <c r="C75" s="89" t="s">
        <v>58</v>
      </c>
      <c r="D75" s="76" t="s">
        <v>5</v>
      </c>
      <c r="E75" s="76">
        <v>112</v>
      </c>
      <c r="F75" s="77">
        <v>21.598649999999999</v>
      </c>
      <c r="G75" s="228">
        <f t="shared" si="42"/>
        <v>2.25</v>
      </c>
      <c r="H75" s="79">
        <f t="shared" si="43"/>
        <v>23.848649999999999</v>
      </c>
      <c r="I75" s="211">
        <f t="shared" si="44"/>
        <v>0.21293437499999998</v>
      </c>
      <c r="J75" s="81"/>
      <c r="K75" s="82"/>
      <c r="L75" s="83"/>
      <c r="M75" s="84"/>
      <c r="N75" s="85"/>
      <c r="O75" s="83"/>
      <c r="P75" s="209" t="str">
        <f t="shared" si="45"/>
        <v/>
      </c>
      <c r="Q75" s="81"/>
      <c r="R75" s="214" t="str">
        <f t="shared" si="46"/>
        <v/>
      </c>
      <c r="S75" s="198"/>
      <c r="T75" s="87" t="str">
        <f t="shared" si="47"/>
        <v/>
      </c>
    </row>
    <row r="76" spans="2:20" ht="6" customHeight="1" thickBot="1" x14ac:dyDescent="0.3">
      <c r="B76" s="132"/>
      <c r="C76" s="25"/>
      <c r="D76" s="25"/>
      <c r="E76" s="25"/>
      <c r="F76" s="25"/>
      <c r="G76" s="40"/>
      <c r="H76" s="25"/>
      <c r="I76" s="40"/>
      <c r="J76" s="38"/>
      <c r="K76" s="25"/>
      <c r="L76" s="25"/>
      <c r="M76" s="25"/>
      <c r="N76" s="40"/>
      <c r="O76" s="40"/>
      <c r="P76" s="40"/>
      <c r="Q76" s="38"/>
      <c r="R76" s="25"/>
      <c r="S76" s="200"/>
      <c r="T76" s="133"/>
    </row>
    <row r="77" spans="2:20" ht="18" customHeight="1" thickTop="1" thickBot="1" x14ac:dyDescent="0.3">
      <c r="B77" s="247" t="s">
        <v>74</v>
      </c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9"/>
    </row>
    <row r="78" spans="2:20" ht="18" customHeight="1" x14ac:dyDescent="0.25">
      <c r="B78" s="66">
        <v>100046</v>
      </c>
      <c r="C78" s="57" t="s">
        <v>59</v>
      </c>
      <c r="D78" s="51" t="s">
        <v>130</v>
      </c>
      <c r="E78" s="51">
        <v>540</v>
      </c>
      <c r="F78" s="64">
        <v>35.753999999999998</v>
      </c>
      <c r="G78" s="229">
        <f t="shared" ref="G78:G82" si="48">+$G$5</f>
        <v>2.25</v>
      </c>
      <c r="H78" s="53">
        <f t="shared" ref="H78:H82" si="49">+G78+F78</f>
        <v>38.003999999999998</v>
      </c>
      <c r="I78" s="207">
        <f t="shared" ref="I78:I82" si="50">+H78/E78</f>
        <v>7.0377777777777775E-2</v>
      </c>
      <c r="J78" s="67"/>
      <c r="K78" s="68"/>
      <c r="L78" s="52"/>
      <c r="M78" s="69"/>
      <c r="N78" s="70"/>
      <c r="O78" s="52"/>
      <c r="P78" s="207" t="str">
        <f t="shared" ref="P78:P82" si="51">IFERROR(+O78/N78,"")</f>
        <v/>
      </c>
      <c r="Q78" s="67"/>
      <c r="R78" s="212" t="str">
        <f t="shared" ref="R78:R82" si="52">IFERROR(+P78-I78,"")</f>
        <v/>
      </c>
      <c r="S78" s="193"/>
      <c r="T78" s="71" t="str">
        <f t="shared" ref="T78:T82" si="53">IFERROR(+R78*S78,"")</f>
        <v/>
      </c>
    </row>
    <row r="79" spans="2:20" ht="18" customHeight="1" x14ac:dyDescent="0.25">
      <c r="B79" s="72">
        <v>110851</v>
      </c>
      <c r="C79" s="47" t="s">
        <v>60</v>
      </c>
      <c r="D79" s="48" t="s">
        <v>118</v>
      </c>
      <c r="E79" s="48">
        <v>320</v>
      </c>
      <c r="F79" s="65">
        <v>118.256</v>
      </c>
      <c r="G79" s="227">
        <f t="shared" si="48"/>
        <v>2.25</v>
      </c>
      <c r="H79" s="10">
        <f t="shared" si="49"/>
        <v>120.506</v>
      </c>
      <c r="I79" s="210">
        <f t="shared" si="50"/>
        <v>0.37658124999999998</v>
      </c>
      <c r="J79" s="20"/>
      <c r="K79" s="21"/>
      <c r="L79" s="22"/>
      <c r="M79" s="18"/>
      <c r="N79" s="23"/>
      <c r="O79" s="22"/>
      <c r="P79" s="208" t="str">
        <f t="shared" si="51"/>
        <v/>
      </c>
      <c r="Q79" s="20"/>
      <c r="R79" s="213" t="str">
        <f t="shared" si="52"/>
        <v/>
      </c>
      <c r="S79" s="197"/>
      <c r="T79" s="73" t="str">
        <f t="shared" si="53"/>
        <v/>
      </c>
    </row>
    <row r="80" spans="2:20" ht="18" customHeight="1" x14ac:dyDescent="0.25">
      <c r="B80" s="72">
        <v>100439</v>
      </c>
      <c r="C80" s="47" t="s">
        <v>61</v>
      </c>
      <c r="D80" s="48" t="s">
        <v>62</v>
      </c>
      <c r="E80" s="48">
        <v>768</v>
      </c>
      <c r="F80" s="65">
        <v>45.483900000000006</v>
      </c>
      <c r="G80" s="227">
        <f t="shared" si="48"/>
        <v>2.25</v>
      </c>
      <c r="H80" s="10">
        <f t="shared" si="49"/>
        <v>47.733900000000006</v>
      </c>
      <c r="I80" s="210">
        <f t="shared" si="50"/>
        <v>6.215351562500001E-2</v>
      </c>
      <c r="J80" s="20"/>
      <c r="K80" s="21"/>
      <c r="L80" s="22"/>
      <c r="M80" s="18"/>
      <c r="N80" s="23"/>
      <c r="O80" s="22"/>
      <c r="P80" s="208" t="str">
        <f t="shared" si="51"/>
        <v/>
      </c>
      <c r="Q80" s="20"/>
      <c r="R80" s="213" t="str">
        <f t="shared" si="52"/>
        <v/>
      </c>
      <c r="S80" s="197"/>
      <c r="T80" s="73" t="str">
        <f t="shared" si="53"/>
        <v/>
      </c>
    </row>
    <row r="81" spans="2:21" ht="18" customHeight="1" x14ac:dyDescent="0.25">
      <c r="B81" s="105">
        <v>100935</v>
      </c>
      <c r="C81" s="47" t="s">
        <v>63</v>
      </c>
      <c r="D81" s="48" t="s">
        <v>131</v>
      </c>
      <c r="E81" s="48">
        <v>432</v>
      </c>
      <c r="F81" s="65">
        <v>58.010999999999996</v>
      </c>
      <c r="G81" s="227">
        <f t="shared" si="48"/>
        <v>2.25</v>
      </c>
      <c r="H81" s="10">
        <f t="shared" si="49"/>
        <v>60.260999999999996</v>
      </c>
      <c r="I81" s="210">
        <f t="shared" si="50"/>
        <v>0.13949305555555555</v>
      </c>
      <c r="J81" s="20"/>
      <c r="K81" s="21"/>
      <c r="L81" s="22"/>
      <c r="M81" s="18"/>
      <c r="N81" s="23"/>
      <c r="O81" s="22"/>
      <c r="P81" s="208" t="str">
        <f t="shared" si="51"/>
        <v/>
      </c>
      <c r="Q81" s="20"/>
      <c r="R81" s="213" t="str">
        <f t="shared" si="52"/>
        <v/>
      </c>
      <c r="S81" s="197"/>
      <c r="T81" s="73" t="str">
        <f t="shared" si="53"/>
        <v/>
      </c>
    </row>
    <row r="82" spans="2:21" ht="18" customHeight="1" thickBot="1" x14ac:dyDescent="0.3">
      <c r="B82" s="88">
        <v>110931</v>
      </c>
      <c r="C82" s="75" t="s">
        <v>64</v>
      </c>
      <c r="D82" s="76" t="s">
        <v>132</v>
      </c>
      <c r="E82" s="76">
        <v>300</v>
      </c>
      <c r="F82" s="77">
        <v>63.237499999999997</v>
      </c>
      <c r="G82" s="228">
        <f t="shared" si="48"/>
        <v>2.25</v>
      </c>
      <c r="H82" s="79">
        <f t="shared" si="49"/>
        <v>65.487499999999997</v>
      </c>
      <c r="I82" s="211">
        <f t="shared" si="50"/>
        <v>0.21829166666666666</v>
      </c>
      <c r="J82" s="81"/>
      <c r="K82" s="82"/>
      <c r="L82" s="83"/>
      <c r="M82" s="84"/>
      <c r="N82" s="85"/>
      <c r="O82" s="83"/>
      <c r="P82" s="209" t="str">
        <f t="shared" si="51"/>
        <v/>
      </c>
      <c r="Q82" s="81"/>
      <c r="R82" s="214" t="str">
        <f t="shared" si="52"/>
        <v/>
      </c>
      <c r="S82" s="198"/>
      <c r="T82" s="87" t="str">
        <f t="shared" si="53"/>
        <v/>
      </c>
    </row>
    <row r="83" spans="2:21" ht="6" customHeight="1" thickBot="1" x14ac:dyDescent="0.3">
      <c r="B83" s="130"/>
      <c r="C83" s="34"/>
      <c r="D83" s="35"/>
      <c r="E83" s="35"/>
      <c r="F83" s="39"/>
      <c r="G83" s="24"/>
      <c r="H83" s="24"/>
      <c r="I83" s="24"/>
      <c r="J83" s="36"/>
      <c r="K83" s="24"/>
      <c r="L83" s="24"/>
      <c r="M83" s="24"/>
      <c r="N83" s="24"/>
      <c r="O83" s="24"/>
      <c r="P83" s="24"/>
      <c r="Q83" s="36"/>
      <c r="R83" s="6"/>
      <c r="S83" s="201"/>
      <c r="T83" s="134"/>
    </row>
    <row r="84" spans="2:21" ht="18" customHeight="1" thickBot="1" x14ac:dyDescent="0.3">
      <c r="B84" s="28"/>
      <c r="C84" s="29"/>
      <c r="D84" s="29"/>
      <c r="E84" s="29"/>
      <c r="F84" s="29"/>
      <c r="G84" s="33"/>
      <c r="H84" s="33"/>
      <c r="I84" s="33"/>
      <c r="J84" s="30"/>
      <c r="K84" s="33"/>
      <c r="L84" s="33"/>
      <c r="M84" s="33"/>
      <c r="N84" s="33"/>
      <c r="O84" s="33"/>
      <c r="P84" s="33"/>
      <c r="Q84" s="30"/>
      <c r="R84" s="31"/>
      <c r="S84" s="202"/>
      <c r="T84" s="32">
        <f>SUM(T5:T83)</f>
        <v>0</v>
      </c>
    </row>
    <row r="85" spans="2:21" ht="33.75" x14ac:dyDescent="0.25">
      <c r="B85" s="7"/>
      <c r="C85" s="7"/>
      <c r="D85" s="7"/>
      <c r="E85" s="7"/>
      <c r="F85" s="7"/>
      <c r="G85" s="5"/>
      <c r="H85" s="5"/>
      <c r="I85" s="5"/>
      <c r="J85" s="15"/>
      <c r="K85" s="5"/>
      <c r="L85" s="5"/>
      <c r="M85" s="5"/>
      <c r="N85" s="5"/>
      <c r="O85" s="5"/>
      <c r="P85" s="5"/>
      <c r="Q85" s="15"/>
      <c r="R85" s="24"/>
      <c r="S85" s="203"/>
      <c r="T85" s="24"/>
      <c r="U85" s="25"/>
    </row>
    <row r="86" spans="2:21" ht="21" customHeight="1" x14ac:dyDescent="0.25">
      <c r="R86" s="25"/>
      <c r="S86" s="204"/>
      <c r="T86" s="26"/>
      <c r="U86" s="25"/>
    </row>
    <row r="87" spans="2:21" ht="18.75" x14ac:dyDescent="0.25">
      <c r="R87" s="25"/>
      <c r="S87" s="205"/>
      <c r="T87" s="27"/>
      <c r="U87" s="25"/>
    </row>
    <row r="88" spans="2:21" ht="18.75" x14ac:dyDescent="0.25">
      <c r="R88" s="25"/>
      <c r="S88" s="205"/>
      <c r="T88" s="27"/>
      <c r="U88" s="25"/>
    </row>
    <row r="89" spans="2:21" ht="18.75" x14ac:dyDescent="0.25">
      <c r="R89" s="25"/>
      <c r="S89" s="205"/>
      <c r="T89" s="27"/>
      <c r="U89" s="25"/>
    </row>
    <row r="90" spans="2:21" ht="18.75" x14ac:dyDescent="0.25">
      <c r="R90" s="25"/>
      <c r="S90" s="205"/>
      <c r="T90" s="27"/>
      <c r="U90" s="25"/>
    </row>
    <row r="91" spans="2:21" x14ac:dyDescent="0.25">
      <c r="R91" s="25"/>
      <c r="S91" s="200"/>
      <c r="T91" s="25"/>
      <c r="U91" s="25"/>
    </row>
    <row r="92" spans="2:21" x14ac:dyDescent="0.25">
      <c r="R92" s="25"/>
      <c r="S92" s="200"/>
      <c r="T92" s="25"/>
      <c r="U92" s="25"/>
    </row>
  </sheetData>
  <sheetProtection algorithmName="SHA-512" hashValue="MFRGjejw+YfDGG6mED+RHG7v0ifs8XE/yW6NgEhGNci3/QYQW9eK1qh+DyTbtSx8DkQa1cT4x/1giO8wF6Yjaw==" saltValue="uII6OonXeR1GnM7rNGxrYw==" spinCount="100000" sheet="1" objects="1" scenarios="1" selectLockedCells="1"/>
  <mergeCells count="10">
    <mergeCell ref="B1:T1"/>
    <mergeCell ref="B20:T20"/>
    <mergeCell ref="B38:T38"/>
    <mergeCell ref="B25:T25"/>
    <mergeCell ref="B30:T30"/>
    <mergeCell ref="B45:T45"/>
    <mergeCell ref="B55:T55"/>
    <mergeCell ref="B71:T71"/>
    <mergeCell ref="B77:T77"/>
    <mergeCell ref="B4:T4"/>
  </mergeCells>
  <pageMargins left="0.2" right="0.2" top="0.25" bottom="0.25" header="0" footer="0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D741-D6D5-4A9F-98EE-4AD386556C86}">
  <sheetPr>
    <tabColor rgb="FF0070C0"/>
    <pageSetUpPr fitToPage="1"/>
  </sheetPr>
  <dimension ref="A1:U40"/>
  <sheetViews>
    <sheetView defaultGridColor="0" colorId="8" zoomScaleNormal="100" workbookViewId="0">
      <selection activeCell="A5" sqref="A5"/>
    </sheetView>
  </sheetViews>
  <sheetFormatPr defaultRowHeight="15" x14ac:dyDescent="0.25"/>
  <cols>
    <col min="1" max="1" width="14.85546875" bestFit="1" customWidth="1"/>
    <col min="2" max="2" width="23.140625" customWidth="1"/>
    <col min="3" max="3" width="8.28515625" customWidth="1"/>
    <col min="4" max="4" width="11.42578125" style="138" customWidth="1"/>
    <col min="5" max="8" width="9.140625" style="138"/>
    <col min="9" max="9" width="1" style="138" customWidth="1"/>
    <col min="10" max="10" width="11.85546875" style="138" customWidth="1"/>
    <col min="12" max="12" width="9.140625" style="138"/>
    <col min="13" max="13" width="1" style="138" customWidth="1"/>
    <col min="14" max="14" width="9.140625" style="138"/>
    <col min="15" max="15" width="11.28515625" customWidth="1"/>
    <col min="16" max="16" width="14.28515625" style="138" customWidth="1"/>
  </cols>
  <sheetData>
    <row r="1" spans="1:21" ht="57.75" thickTop="1" x14ac:dyDescent="0.25">
      <c r="A1" s="268" t="s">
        <v>110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70"/>
      <c r="Q1" s="143"/>
      <c r="R1" s="143"/>
    </row>
    <row r="2" spans="1:21" ht="5.25" customHeight="1" thickBot="1" x14ac:dyDescent="0.3">
      <c r="A2" s="147"/>
      <c r="B2" s="144"/>
      <c r="C2" s="145"/>
      <c r="D2" s="146"/>
      <c r="E2" s="146"/>
      <c r="F2" s="146"/>
      <c r="G2" s="146"/>
      <c r="H2" s="146"/>
      <c r="I2" s="146"/>
      <c r="J2" s="146"/>
      <c r="K2" s="145"/>
      <c r="L2" s="146"/>
      <c r="M2" s="146"/>
      <c r="N2" s="146"/>
      <c r="O2" s="145"/>
      <c r="P2" s="148"/>
    </row>
    <row r="3" spans="1:21" ht="19.5" thickBot="1" x14ac:dyDescent="0.35">
      <c r="A3" s="273" t="s">
        <v>111</v>
      </c>
      <c r="B3" s="274"/>
      <c r="C3" s="274"/>
      <c r="D3" s="274"/>
      <c r="E3" s="274"/>
      <c r="F3" s="274"/>
      <c r="G3" s="274"/>
      <c r="H3" s="286"/>
      <c r="I3" s="139"/>
      <c r="J3" s="275" t="s">
        <v>101</v>
      </c>
      <c r="K3" s="275"/>
      <c r="L3" s="275"/>
      <c r="M3" s="140"/>
      <c r="N3" s="276" t="s">
        <v>99</v>
      </c>
      <c r="O3" s="277"/>
      <c r="P3" s="278"/>
      <c r="R3" s="181"/>
      <c r="S3" s="181"/>
      <c r="T3" s="181"/>
      <c r="U3" s="181"/>
    </row>
    <row r="4" spans="1:21" s="142" customFormat="1" ht="48" customHeight="1" x14ac:dyDescent="0.25">
      <c r="A4" s="149" t="s">
        <v>102</v>
      </c>
      <c r="B4" s="150" t="s">
        <v>91</v>
      </c>
      <c r="C4" s="150" t="s">
        <v>103</v>
      </c>
      <c r="D4" s="151" t="s">
        <v>109</v>
      </c>
      <c r="E4" s="151" t="s">
        <v>108</v>
      </c>
      <c r="F4" s="151" t="s">
        <v>86</v>
      </c>
      <c r="G4" s="151" t="s">
        <v>87</v>
      </c>
      <c r="H4" s="152" t="s">
        <v>104</v>
      </c>
      <c r="I4" s="141"/>
      <c r="J4" s="153" t="s">
        <v>93</v>
      </c>
      <c r="K4" s="154" t="s">
        <v>103</v>
      </c>
      <c r="L4" s="155" t="s">
        <v>105</v>
      </c>
      <c r="M4" s="141"/>
      <c r="N4" s="184" t="s">
        <v>106</v>
      </c>
      <c r="O4" s="185" t="s">
        <v>107</v>
      </c>
      <c r="P4" s="186" t="s">
        <v>99</v>
      </c>
      <c r="R4" s="182"/>
      <c r="S4" s="183"/>
      <c r="T4" s="183"/>
      <c r="U4" s="182"/>
    </row>
    <row r="5" spans="1:21" ht="15.75" x14ac:dyDescent="0.25">
      <c r="A5" s="156"/>
      <c r="B5" s="157"/>
      <c r="C5" s="158"/>
      <c r="D5" s="159"/>
      <c r="E5" s="159"/>
      <c r="F5" s="180">
        <v>2.25</v>
      </c>
      <c r="G5" s="160">
        <f>+F5+E5+D5</f>
        <v>2.25</v>
      </c>
      <c r="H5" s="161" t="str">
        <f>IFERROR(+G5/C5,"")</f>
        <v/>
      </c>
      <c r="I5" s="162"/>
      <c r="J5" s="163"/>
      <c r="K5" s="158"/>
      <c r="L5" s="164" t="str">
        <f>IFERROR(+J5/K5,"")</f>
        <v/>
      </c>
      <c r="M5" s="165"/>
      <c r="N5" s="187" t="str">
        <f>IFERROR(+L5-H5,"")</f>
        <v/>
      </c>
      <c r="O5" s="166"/>
      <c r="P5" s="189" t="str">
        <f>IFERROR(+O5*N5,"")</f>
        <v/>
      </c>
      <c r="R5" s="181"/>
      <c r="S5" s="181"/>
      <c r="T5" s="181"/>
      <c r="U5" s="181"/>
    </row>
    <row r="6" spans="1:21" ht="15.75" x14ac:dyDescent="0.25">
      <c r="A6" s="156"/>
      <c r="B6" s="157"/>
      <c r="C6" s="158"/>
      <c r="D6" s="159"/>
      <c r="E6" s="159"/>
      <c r="F6" s="215">
        <f>IFERROR(+$F$5,"")</f>
        <v>2.25</v>
      </c>
      <c r="G6" s="160">
        <f t="shared" ref="G6:G33" si="0">+F6+E6+D6</f>
        <v>2.25</v>
      </c>
      <c r="H6" s="161" t="str">
        <f t="shared" ref="H6:H33" si="1">IFERROR(+G6/C6,"")</f>
        <v/>
      </c>
      <c r="I6" s="162"/>
      <c r="J6" s="163"/>
      <c r="K6" s="158"/>
      <c r="L6" s="164" t="str">
        <f t="shared" ref="L6:L33" si="2">IFERROR(+J6/K6,"")</f>
        <v/>
      </c>
      <c r="M6" s="165"/>
      <c r="N6" s="187" t="str">
        <f t="shared" ref="N6:N33" si="3">IFERROR(+L6-H6,"")</f>
        <v/>
      </c>
      <c r="O6" s="166"/>
      <c r="P6" s="189" t="str">
        <f t="shared" ref="P6:P33" si="4">IFERROR(+O6*N6,"")</f>
        <v/>
      </c>
      <c r="R6" s="181"/>
      <c r="S6" s="181"/>
      <c r="T6" s="181"/>
      <c r="U6" s="181"/>
    </row>
    <row r="7" spans="1:21" ht="15.75" x14ac:dyDescent="0.25">
      <c r="A7" s="156"/>
      <c r="B7" s="157"/>
      <c r="C7" s="158"/>
      <c r="D7" s="159"/>
      <c r="E7" s="159"/>
      <c r="F7" s="215">
        <f t="shared" ref="F7:F38" si="5">IFERROR(+$F$5,"")</f>
        <v>2.25</v>
      </c>
      <c r="G7" s="160">
        <f t="shared" si="0"/>
        <v>2.25</v>
      </c>
      <c r="H7" s="161" t="str">
        <f t="shared" si="1"/>
        <v/>
      </c>
      <c r="I7" s="162"/>
      <c r="J7" s="163"/>
      <c r="K7" s="158"/>
      <c r="L7" s="164" t="str">
        <f t="shared" si="2"/>
        <v/>
      </c>
      <c r="M7" s="165"/>
      <c r="N7" s="187" t="str">
        <f t="shared" si="3"/>
        <v/>
      </c>
      <c r="O7" s="166"/>
      <c r="P7" s="189" t="str">
        <f t="shared" si="4"/>
        <v/>
      </c>
    </row>
    <row r="8" spans="1:21" ht="15.75" x14ac:dyDescent="0.25">
      <c r="A8" s="156"/>
      <c r="B8" s="157"/>
      <c r="C8" s="158"/>
      <c r="D8" s="159"/>
      <c r="E8" s="159"/>
      <c r="F8" s="215">
        <f t="shared" si="5"/>
        <v>2.25</v>
      </c>
      <c r="G8" s="160">
        <f t="shared" si="0"/>
        <v>2.25</v>
      </c>
      <c r="H8" s="161" t="str">
        <f t="shared" si="1"/>
        <v/>
      </c>
      <c r="I8" s="162"/>
      <c r="J8" s="163"/>
      <c r="K8" s="158"/>
      <c r="L8" s="164" t="str">
        <f t="shared" si="2"/>
        <v/>
      </c>
      <c r="M8" s="165"/>
      <c r="N8" s="187" t="str">
        <f t="shared" si="3"/>
        <v/>
      </c>
      <c r="O8" s="166"/>
      <c r="P8" s="189" t="str">
        <f t="shared" si="4"/>
        <v/>
      </c>
    </row>
    <row r="9" spans="1:21" ht="15.75" x14ac:dyDescent="0.25">
      <c r="A9" s="156"/>
      <c r="B9" s="157"/>
      <c r="C9" s="158"/>
      <c r="D9" s="159"/>
      <c r="E9" s="159"/>
      <c r="F9" s="215">
        <f t="shared" si="5"/>
        <v>2.25</v>
      </c>
      <c r="G9" s="160">
        <f t="shared" ref="G9:G11" si="6">+F9+E9+D9</f>
        <v>2.25</v>
      </c>
      <c r="H9" s="161" t="str">
        <f t="shared" ref="H9:H11" si="7">IFERROR(+G9/C9,"")</f>
        <v/>
      </c>
      <c r="I9" s="162"/>
      <c r="J9" s="163"/>
      <c r="K9" s="158"/>
      <c r="L9" s="164" t="str">
        <f t="shared" ref="L9:L11" si="8">IFERROR(+J9/K9,"")</f>
        <v/>
      </c>
      <c r="M9" s="165"/>
      <c r="N9" s="187" t="str">
        <f t="shared" ref="N9:N11" si="9">IFERROR(+L9-H9,"")</f>
        <v/>
      </c>
      <c r="O9" s="166"/>
      <c r="P9" s="189" t="str">
        <f t="shared" ref="P9:P11" si="10">IFERROR(+O9*N9,"")</f>
        <v/>
      </c>
    </row>
    <row r="10" spans="1:21" ht="15.75" x14ac:dyDescent="0.25">
      <c r="A10" s="156"/>
      <c r="B10" s="157"/>
      <c r="C10" s="158"/>
      <c r="D10" s="159"/>
      <c r="E10" s="159"/>
      <c r="F10" s="215">
        <f t="shared" si="5"/>
        <v>2.25</v>
      </c>
      <c r="G10" s="160">
        <f t="shared" si="6"/>
        <v>2.25</v>
      </c>
      <c r="H10" s="161" t="str">
        <f t="shared" si="7"/>
        <v/>
      </c>
      <c r="I10" s="162"/>
      <c r="J10" s="163"/>
      <c r="K10" s="158"/>
      <c r="L10" s="164" t="str">
        <f t="shared" si="8"/>
        <v/>
      </c>
      <c r="M10" s="165"/>
      <c r="N10" s="187" t="str">
        <f t="shared" si="9"/>
        <v/>
      </c>
      <c r="O10" s="166"/>
      <c r="P10" s="189" t="str">
        <f t="shared" si="10"/>
        <v/>
      </c>
    </row>
    <row r="11" spans="1:21" ht="15.75" x14ac:dyDescent="0.25">
      <c r="A11" s="156"/>
      <c r="B11" s="157"/>
      <c r="C11" s="158"/>
      <c r="D11" s="159"/>
      <c r="E11" s="159"/>
      <c r="F11" s="215">
        <f t="shared" si="5"/>
        <v>2.25</v>
      </c>
      <c r="G11" s="160">
        <f t="shared" si="6"/>
        <v>2.25</v>
      </c>
      <c r="H11" s="161" t="str">
        <f t="shared" si="7"/>
        <v/>
      </c>
      <c r="I11" s="162"/>
      <c r="J11" s="163"/>
      <c r="K11" s="158"/>
      <c r="L11" s="164" t="str">
        <f t="shared" si="8"/>
        <v/>
      </c>
      <c r="M11" s="165"/>
      <c r="N11" s="187" t="str">
        <f t="shared" si="9"/>
        <v/>
      </c>
      <c r="O11" s="166"/>
      <c r="P11" s="189" t="str">
        <f t="shared" si="10"/>
        <v/>
      </c>
    </row>
    <row r="12" spans="1:21" ht="15.75" x14ac:dyDescent="0.25">
      <c r="A12" s="156"/>
      <c r="B12" s="157"/>
      <c r="C12" s="158"/>
      <c r="D12" s="159"/>
      <c r="E12" s="159"/>
      <c r="F12" s="215">
        <f t="shared" si="5"/>
        <v>2.25</v>
      </c>
      <c r="G12" s="160">
        <f t="shared" si="0"/>
        <v>2.25</v>
      </c>
      <c r="H12" s="161" t="str">
        <f t="shared" si="1"/>
        <v/>
      </c>
      <c r="I12" s="162"/>
      <c r="J12" s="163"/>
      <c r="K12" s="158"/>
      <c r="L12" s="164" t="str">
        <f t="shared" si="2"/>
        <v/>
      </c>
      <c r="M12" s="165"/>
      <c r="N12" s="187" t="str">
        <f t="shared" si="3"/>
        <v/>
      </c>
      <c r="O12" s="166"/>
      <c r="P12" s="189" t="str">
        <f t="shared" si="4"/>
        <v/>
      </c>
    </row>
    <row r="13" spans="1:21" ht="15.75" x14ac:dyDescent="0.25">
      <c r="A13" s="156"/>
      <c r="B13" s="157"/>
      <c r="C13" s="158"/>
      <c r="D13" s="159"/>
      <c r="E13" s="159"/>
      <c r="F13" s="215">
        <f t="shared" si="5"/>
        <v>2.25</v>
      </c>
      <c r="G13" s="160">
        <f t="shared" si="0"/>
        <v>2.25</v>
      </c>
      <c r="H13" s="161" t="str">
        <f t="shared" si="1"/>
        <v/>
      </c>
      <c r="I13" s="162"/>
      <c r="J13" s="163"/>
      <c r="K13" s="158"/>
      <c r="L13" s="164" t="str">
        <f t="shared" si="2"/>
        <v/>
      </c>
      <c r="M13" s="165"/>
      <c r="N13" s="187" t="str">
        <f t="shared" si="3"/>
        <v/>
      </c>
      <c r="O13" s="166"/>
      <c r="P13" s="189" t="str">
        <f t="shared" si="4"/>
        <v/>
      </c>
    </row>
    <row r="14" spans="1:21" ht="15.75" x14ac:dyDescent="0.25">
      <c r="A14" s="156"/>
      <c r="B14" s="157"/>
      <c r="C14" s="158"/>
      <c r="D14" s="159"/>
      <c r="E14" s="159"/>
      <c r="F14" s="215">
        <f t="shared" si="5"/>
        <v>2.25</v>
      </c>
      <c r="G14" s="160">
        <f t="shared" si="0"/>
        <v>2.25</v>
      </c>
      <c r="H14" s="161" t="str">
        <f t="shared" si="1"/>
        <v/>
      </c>
      <c r="I14" s="162"/>
      <c r="J14" s="163"/>
      <c r="K14" s="158"/>
      <c r="L14" s="164" t="str">
        <f t="shared" si="2"/>
        <v/>
      </c>
      <c r="M14" s="165"/>
      <c r="N14" s="187" t="str">
        <f t="shared" si="3"/>
        <v/>
      </c>
      <c r="O14" s="166"/>
      <c r="P14" s="189" t="str">
        <f t="shared" si="4"/>
        <v/>
      </c>
    </row>
    <row r="15" spans="1:21" ht="15.75" x14ac:dyDescent="0.25">
      <c r="A15" s="156"/>
      <c r="B15" s="157"/>
      <c r="C15" s="158"/>
      <c r="D15" s="159"/>
      <c r="E15" s="159"/>
      <c r="F15" s="215">
        <f t="shared" si="5"/>
        <v>2.25</v>
      </c>
      <c r="G15" s="160">
        <f t="shared" si="0"/>
        <v>2.25</v>
      </c>
      <c r="H15" s="161" t="str">
        <f t="shared" si="1"/>
        <v/>
      </c>
      <c r="I15" s="162"/>
      <c r="J15" s="163"/>
      <c r="K15" s="158"/>
      <c r="L15" s="164" t="str">
        <f t="shared" si="2"/>
        <v/>
      </c>
      <c r="M15" s="165"/>
      <c r="N15" s="187" t="str">
        <f t="shared" si="3"/>
        <v/>
      </c>
      <c r="O15" s="166"/>
      <c r="P15" s="189" t="str">
        <f t="shared" si="4"/>
        <v/>
      </c>
    </row>
    <row r="16" spans="1:21" ht="15.75" x14ac:dyDescent="0.25">
      <c r="A16" s="156"/>
      <c r="B16" s="157"/>
      <c r="C16" s="158"/>
      <c r="D16" s="159"/>
      <c r="E16" s="159"/>
      <c r="F16" s="215">
        <f t="shared" si="5"/>
        <v>2.25</v>
      </c>
      <c r="G16" s="160">
        <f t="shared" si="0"/>
        <v>2.25</v>
      </c>
      <c r="H16" s="161" t="str">
        <f t="shared" si="1"/>
        <v/>
      </c>
      <c r="I16" s="162"/>
      <c r="J16" s="163"/>
      <c r="K16" s="158"/>
      <c r="L16" s="164" t="str">
        <f t="shared" si="2"/>
        <v/>
      </c>
      <c r="M16" s="165"/>
      <c r="N16" s="187" t="str">
        <f t="shared" si="3"/>
        <v/>
      </c>
      <c r="O16" s="166"/>
      <c r="P16" s="189" t="str">
        <f t="shared" si="4"/>
        <v/>
      </c>
    </row>
    <row r="17" spans="1:16" ht="15.75" x14ac:dyDescent="0.25">
      <c r="A17" s="156"/>
      <c r="B17" s="157"/>
      <c r="C17" s="158"/>
      <c r="D17" s="159"/>
      <c r="E17" s="159"/>
      <c r="F17" s="215">
        <f t="shared" si="5"/>
        <v>2.25</v>
      </c>
      <c r="G17" s="160">
        <f t="shared" si="0"/>
        <v>2.25</v>
      </c>
      <c r="H17" s="161" t="str">
        <f t="shared" si="1"/>
        <v/>
      </c>
      <c r="I17" s="162"/>
      <c r="J17" s="163"/>
      <c r="K17" s="158"/>
      <c r="L17" s="164" t="str">
        <f t="shared" si="2"/>
        <v/>
      </c>
      <c r="M17" s="165"/>
      <c r="N17" s="187" t="str">
        <f t="shared" si="3"/>
        <v/>
      </c>
      <c r="O17" s="166"/>
      <c r="P17" s="189" t="str">
        <f t="shared" si="4"/>
        <v/>
      </c>
    </row>
    <row r="18" spans="1:16" ht="15.75" x14ac:dyDescent="0.25">
      <c r="A18" s="156"/>
      <c r="B18" s="157"/>
      <c r="C18" s="158"/>
      <c r="D18" s="159"/>
      <c r="E18" s="159"/>
      <c r="F18" s="215">
        <f t="shared" si="5"/>
        <v>2.25</v>
      </c>
      <c r="G18" s="160">
        <f t="shared" ref="G18:G23" si="11">+F18+E18+D18</f>
        <v>2.25</v>
      </c>
      <c r="H18" s="161" t="str">
        <f t="shared" ref="H18:H23" si="12">IFERROR(+G18/C18,"")</f>
        <v/>
      </c>
      <c r="I18" s="162"/>
      <c r="J18" s="163"/>
      <c r="K18" s="158"/>
      <c r="L18" s="164" t="str">
        <f t="shared" ref="L18:L23" si="13">IFERROR(+J18/K18,"")</f>
        <v/>
      </c>
      <c r="M18" s="165"/>
      <c r="N18" s="187" t="str">
        <f t="shared" ref="N18:N23" si="14">IFERROR(+L18-H18,"")</f>
        <v/>
      </c>
      <c r="O18" s="166"/>
      <c r="P18" s="189" t="str">
        <f t="shared" ref="P18:P23" si="15">IFERROR(+O18*N18,"")</f>
        <v/>
      </c>
    </row>
    <row r="19" spans="1:16" ht="15.75" x14ac:dyDescent="0.25">
      <c r="A19" s="156"/>
      <c r="B19" s="157"/>
      <c r="C19" s="158"/>
      <c r="D19" s="159"/>
      <c r="E19" s="159"/>
      <c r="F19" s="215">
        <f t="shared" si="5"/>
        <v>2.25</v>
      </c>
      <c r="G19" s="160">
        <f t="shared" si="11"/>
        <v>2.25</v>
      </c>
      <c r="H19" s="161" t="str">
        <f t="shared" si="12"/>
        <v/>
      </c>
      <c r="I19" s="162"/>
      <c r="J19" s="163"/>
      <c r="K19" s="158"/>
      <c r="L19" s="164" t="str">
        <f t="shared" si="13"/>
        <v/>
      </c>
      <c r="M19" s="165"/>
      <c r="N19" s="187" t="str">
        <f t="shared" si="14"/>
        <v/>
      </c>
      <c r="O19" s="166"/>
      <c r="P19" s="189" t="str">
        <f t="shared" si="15"/>
        <v/>
      </c>
    </row>
    <row r="20" spans="1:16" ht="15.75" x14ac:dyDescent="0.25">
      <c r="A20" s="156"/>
      <c r="B20" s="157"/>
      <c r="C20" s="158"/>
      <c r="D20" s="159"/>
      <c r="E20" s="159"/>
      <c r="F20" s="215">
        <f t="shared" si="5"/>
        <v>2.25</v>
      </c>
      <c r="G20" s="160">
        <f t="shared" si="11"/>
        <v>2.25</v>
      </c>
      <c r="H20" s="161" t="str">
        <f t="shared" si="12"/>
        <v/>
      </c>
      <c r="I20" s="162"/>
      <c r="J20" s="163"/>
      <c r="K20" s="158"/>
      <c r="L20" s="164" t="str">
        <f t="shared" si="13"/>
        <v/>
      </c>
      <c r="M20" s="165"/>
      <c r="N20" s="187" t="str">
        <f t="shared" si="14"/>
        <v/>
      </c>
      <c r="O20" s="166"/>
      <c r="P20" s="189" t="str">
        <f t="shared" si="15"/>
        <v/>
      </c>
    </row>
    <row r="21" spans="1:16" ht="15.75" x14ac:dyDescent="0.25">
      <c r="A21" s="156"/>
      <c r="B21" s="157"/>
      <c r="C21" s="158"/>
      <c r="D21" s="159"/>
      <c r="E21" s="159"/>
      <c r="F21" s="215">
        <f t="shared" si="5"/>
        <v>2.25</v>
      </c>
      <c r="G21" s="160">
        <f t="shared" si="11"/>
        <v>2.25</v>
      </c>
      <c r="H21" s="161" t="str">
        <f t="shared" si="12"/>
        <v/>
      </c>
      <c r="I21" s="162"/>
      <c r="J21" s="163"/>
      <c r="K21" s="158"/>
      <c r="L21" s="164" t="str">
        <f t="shared" si="13"/>
        <v/>
      </c>
      <c r="M21" s="165"/>
      <c r="N21" s="187" t="str">
        <f t="shared" si="14"/>
        <v/>
      </c>
      <c r="O21" s="166"/>
      <c r="P21" s="189" t="str">
        <f t="shared" si="15"/>
        <v/>
      </c>
    </row>
    <row r="22" spans="1:16" ht="15.75" x14ac:dyDescent="0.25">
      <c r="A22" s="156"/>
      <c r="B22" s="157"/>
      <c r="C22" s="158"/>
      <c r="D22" s="159"/>
      <c r="E22" s="159"/>
      <c r="F22" s="215">
        <f t="shared" si="5"/>
        <v>2.25</v>
      </c>
      <c r="G22" s="160">
        <f t="shared" si="11"/>
        <v>2.25</v>
      </c>
      <c r="H22" s="161" t="str">
        <f t="shared" si="12"/>
        <v/>
      </c>
      <c r="I22" s="162"/>
      <c r="J22" s="163"/>
      <c r="K22" s="158"/>
      <c r="L22" s="164" t="str">
        <f t="shared" si="13"/>
        <v/>
      </c>
      <c r="M22" s="165"/>
      <c r="N22" s="187" t="str">
        <f t="shared" si="14"/>
        <v/>
      </c>
      <c r="O22" s="166"/>
      <c r="P22" s="189" t="str">
        <f t="shared" si="15"/>
        <v/>
      </c>
    </row>
    <row r="23" spans="1:16" ht="15.75" x14ac:dyDescent="0.25">
      <c r="A23" s="156"/>
      <c r="B23" s="157"/>
      <c r="C23" s="158"/>
      <c r="D23" s="159"/>
      <c r="E23" s="159"/>
      <c r="F23" s="215">
        <f t="shared" si="5"/>
        <v>2.25</v>
      </c>
      <c r="G23" s="160">
        <f t="shared" si="11"/>
        <v>2.25</v>
      </c>
      <c r="H23" s="161" t="str">
        <f t="shared" si="12"/>
        <v/>
      </c>
      <c r="I23" s="162"/>
      <c r="J23" s="163"/>
      <c r="K23" s="158"/>
      <c r="L23" s="164" t="str">
        <f t="shared" si="13"/>
        <v/>
      </c>
      <c r="M23" s="165"/>
      <c r="N23" s="187" t="str">
        <f t="shared" si="14"/>
        <v/>
      </c>
      <c r="O23" s="166"/>
      <c r="P23" s="189" t="str">
        <f t="shared" si="15"/>
        <v/>
      </c>
    </row>
    <row r="24" spans="1:16" ht="15.75" x14ac:dyDescent="0.25">
      <c r="A24" s="156"/>
      <c r="B24" s="157"/>
      <c r="C24" s="158"/>
      <c r="D24" s="159"/>
      <c r="E24" s="159"/>
      <c r="F24" s="215">
        <f t="shared" si="5"/>
        <v>2.25</v>
      </c>
      <c r="G24" s="160">
        <f t="shared" si="0"/>
        <v>2.25</v>
      </c>
      <c r="H24" s="161" t="str">
        <f t="shared" si="1"/>
        <v/>
      </c>
      <c r="I24" s="162"/>
      <c r="J24" s="163"/>
      <c r="K24" s="158"/>
      <c r="L24" s="164" t="str">
        <f t="shared" si="2"/>
        <v/>
      </c>
      <c r="M24" s="165"/>
      <c r="N24" s="187" t="str">
        <f t="shared" si="3"/>
        <v/>
      </c>
      <c r="O24" s="166"/>
      <c r="P24" s="189" t="str">
        <f t="shared" si="4"/>
        <v/>
      </c>
    </row>
    <row r="25" spans="1:16" ht="15.75" x14ac:dyDescent="0.25">
      <c r="A25" s="156"/>
      <c r="B25" s="157"/>
      <c r="C25" s="158"/>
      <c r="D25" s="159"/>
      <c r="E25" s="159"/>
      <c r="F25" s="215">
        <f t="shared" si="5"/>
        <v>2.25</v>
      </c>
      <c r="G25" s="160">
        <f t="shared" si="0"/>
        <v>2.25</v>
      </c>
      <c r="H25" s="161" t="str">
        <f t="shared" si="1"/>
        <v/>
      </c>
      <c r="I25" s="162"/>
      <c r="J25" s="163"/>
      <c r="K25" s="158"/>
      <c r="L25" s="164" t="str">
        <f t="shared" si="2"/>
        <v/>
      </c>
      <c r="M25" s="165"/>
      <c r="N25" s="187" t="str">
        <f t="shared" si="3"/>
        <v/>
      </c>
      <c r="O25" s="166"/>
      <c r="P25" s="189" t="str">
        <f t="shared" si="4"/>
        <v/>
      </c>
    </row>
    <row r="26" spans="1:16" ht="15.75" x14ac:dyDescent="0.25">
      <c r="A26" s="156"/>
      <c r="B26" s="157"/>
      <c r="C26" s="158"/>
      <c r="D26" s="159"/>
      <c r="E26" s="159"/>
      <c r="F26" s="215">
        <f t="shared" si="5"/>
        <v>2.25</v>
      </c>
      <c r="G26" s="160">
        <f t="shared" si="0"/>
        <v>2.25</v>
      </c>
      <c r="H26" s="161" t="str">
        <f t="shared" si="1"/>
        <v/>
      </c>
      <c r="I26" s="162"/>
      <c r="J26" s="163"/>
      <c r="K26" s="158"/>
      <c r="L26" s="164" t="str">
        <f t="shared" si="2"/>
        <v/>
      </c>
      <c r="M26" s="165"/>
      <c r="N26" s="187" t="str">
        <f t="shared" si="3"/>
        <v/>
      </c>
      <c r="O26" s="166"/>
      <c r="P26" s="189" t="str">
        <f t="shared" si="4"/>
        <v/>
      </c>
    </row>
    <row r="27" spans="1:16" ht="15.75" x14ac:dyDescent="0.25">
      <c r="A27" s="156"/>
      <c r="B27" s="157"/>
      <c r="C27" s="158"/>
      <c r="D27" s="159"/>
      <c r="E27" s="159"/>
      <c r="F27" s="215">
        <f t="shared" si="5"/>
        <v>2.25</v>
      </c>
      <c r="G27" s="160">
        <f t="shared" si="0"/>
        <v>2.25</v>
      </c>
      <c r="H27" s="161" t="str">
        <f t="shared" si="1"/>
        <v/>
      </c>
      <c r="I27" s="162"/>
      <c r="J27" s="163"/>
      <c r="K27" s="158"/>
      <c r="L27" s="164" t="str">
        <f t="shared" si="2"/>
        <v/>
      </c>
      <c r="M27" s="165"/>
      <c r="N27" s="187" t="str">
        <f t="shared" si="3"/>
        <v/>
      </c>
      <c r="O27" s="166"/>
      <c r="P27" s="189" t="str">
        <f t="shared" si="4"/>
        <v/>
      </c>
    </row>
    <row r="28" spans="1:16" ht="15.75" x14ac:dyDescent="0.25">
      <c r="A28" s="156"/>
      <c r="B28" s="157"/>
      <c r="C28" s="158"/>
      <c r="D28" s="159"/>
      <c r="E28" s="159"/>
      <c r="F28" s="215">
        <f t="shared" si="5"/>
        <v>2.25</v>
      </c>
      <c r="G28" s="160">
        <f t="shared" si="0"/>
        <v>2.25</v>
      </c>
      <c r="H28" s="161" t="str">
        <f t="shared" si="1"/>
        <v/>
      </c>
      <c r="I28" s="162"/>
      <c r="J28" s="163"/>
      <c r="K28" s="158"/>
      <c r="L28" s="164" t="str">
        <f t="shared" si="2"/>
        <v/>
      </c>
      <c r="M28" s="165"/>
      <c r="N28" s="187" t="str">
        <f t="shared" si="3"/>
        <v/>
      </c>
      <c r="O28" s="166"/>
      <c r="P28" s="189" t="str">
        <f t="shared" si="4"/>
        <v/>
      </c>
    </row>
    <row r="29" spans="1:16" ht="15.75" x14ac:dyDescent="0.25">
      <c r="A29" s="156"/>
      <c r="B29" s="157"/>
      <c r="C29" s="158"/>
      <c r="D29" s="159"/>
      <c r="E29" s="159"/>
      <c r="F29" s="215">
        <f t="shared" si="5"/>
        <v>2.25</v>
      </c>
      <c r="G29" s="160">
        <f t="shared" si="0"/>
        <v>2.25</v>
      </c>
      <c r="H29" s="161" t="str">
        <f t="shared" si="1"/>
        <v/>
      </c>
      <c r="I29" s="162"/>
      <c r="J29" s="163"/>
      <c r="K29" s="158"/>
      <c r="L29" s="164" t="str">
        <f t="shared" si="2"/>
        <v/>
      </c>
      <c r="M29" s="165"/>
      <c r="N29" s="187" t="str">
        <f t="shared" si="3"/>
        <v/>
      </c>
      <c r="O29" s="166"/>
      <c r="P29" s="189" t="str">
        <f t="shared" si="4"/>
        <v/>
      </c>
    </row>
    <row r="30" spans="1:16" ht="15.75" x14ac:dyDescent="0.25">
      <c r="A30" s="156"/>
      <c r="B30" s="157"/>
      <c r="C30" s="158"/>
      <c r="D30" s="159"/>
      <c r="E30" s="159"/>
      <c r="F30" s="215">
        <f t="shared" si="5"/>
        <v>2.25</v>
      </c>
      <c r="G30" s="160">
        <f t="shared" si="0"/>
        <v>2.25</v>
      </c>
      <c r="H30" s="161" t="str">
        <f t="shared" si="1"/>
        <v/>
      </c>
      <c r="I30" s="162"/>
      <c r="J30" s="163"/>
      <c r="K30" s="158"/>
      <c r="L30" s="164" t="str">
        <f t="shared" si="2"/>
        <v/>
      </c>
      <c r="M30" s="165"/>
      <c r="N30" s="187" t="str">
        <f t="shared" si="3"/>
        <v/>
      </c>
      <c r="O30" s="166"/>
      <c r="P30" s="189" t="str">
        <f t="shared" si="4"/>
        <v/>
      </c>
    </row>
    <row r="31" spans="1:16" ht="15.75" x14ac:dyDescent="0.25">
      <c r="A31" s="156"/>
      <c r="B31" s="157"/>
      <c r="C31" s="158"/>
      <c r="D31" s="159"/>
      <c r="E31" s="159"/>
      <c r="F31" s="215">
        <f t="shared" si="5"/>
        <v>2.25</v>
      </c>
      <c r="G31" s="160">
        <f t="shared" si="0"/>
        <v>2.25</v>
      </c>
      <c r="H31" s="161" t="str">
        <f t="shared" si="1"/>
        <v/>
      </c>
      <c r="I31" s="162"/>
      <c r="J31" s="163"/>
      <c r="K31" s="158"/>
      <c r="L31" s="164" t="str">
        <f t="shared" si="2"/>
        <v/>
      </c>
      <c r="M31" s="165"/>
      <c r="N31" s="187" t="str">
        <f t="shared" si="3"/>
        <v/>
      </c>
      <c r="O31" s="166"/>
      <c r="P31" s="189" t="str">
        <f t="shared" si="4"/>
        <v/>
      </c>
    </row>
    <row r="32" spans="1:16" ht="15.75" x14ac:dyDescent="0.25">
      <c r="A32" s="156"/>
      <c r="B32" s="157"/>
      <c r="C32" s="158"/>
      <c r="D32" s="159"/>
      <c r="E32" s="159"/>
      <c r="F32" s="215">
        <f t="shared" si="5"/>
        <v>2.25</v>
      </c>
      <c r="G32" s="160">
        <f t="shared" si="0"/>
        <v>2.25</v>
      </c>
      <c r="H32" s="161" t="str">
        <f t="shared" si="1"/>
        <v/>
      </c>
      <c r="I32" s="162"/>
      <c r="J32" s="163"/>
      <c r="K32" s="158"/>
      <c r="L32" s="164" t="str">
        <f t="shared" si="2"/>
        <v/>
      </c>
      <c r="M32" s="165"/>
      <c r="N32" s="187" t="str">
        <f t="shared" si="3"/>
        <v/>
      </c>
      <c r="O32" s="166"/>
      <c r="P32" s="189" t="str">
        <f t="shared" si="4"/>
        <v/>
      </c>
    </row>
    <row r="33" spans="1:16" ht="15.75" x14ac:dyDescent="0.25">
      <c r="A33" s="156"/>
      <c r="B33" s="157"/>
      <c r="C33" s="158"/>
      <c r="D33" s="159"/>
      <c r="E33" s="159"/>
      <c r="F33" s="215">
        <f t="shared" si="5"/>
        <v>2.25</v>
      </c>
      <c r="G33" s="160">
        <f t="shared" si="0"/>
        <v>2.25</v>
      </c>
      <c r="H33" s="161" t="str">
        <f t="shared" si="1"/>
        <v/>
      </c>
      <c r="I33" s="162"/>
      <c r="J33" s="163"/>
      <c r="K33" s="158"/>
      <c r="L33" s="164" t="str">
        <f t="shared" si="2"/>
        <v/>
      </c>
      <c r="M33" s="165"/>
      <c r="N33" s="187" t="str">
        <f t="shared" si="3"/>
        <v/>
      </c>
      <c r="O33" s="166"/>
      <c r="P33" s="189" t="str">
        <f t="shared" si="4"/>
        <v/>
      </c>
    </row>
    <row r="34" spans="1:16" ht="15.75" x14ac:dyDescent="0.25">
      <c r="A34" s="156"/>
      <c r="B34" s="157"/>
      <c r="C34" s="158"/>
      <c r="D34" s="159"/>
      <c r="E34" s="159"/>
      <c r="F34" s="215">
        <f t="shared" si="5"/>
        <v>2.25</v>
      </c>
      <c r="G34" s="160">
        <f>+F34+E34+D34</f>
        <v>2.25</v>
      </c>
      <c r="H34" s="161" t="str">
        <f>IFERROR(+G34/C34,"")</f>
        <v/>
      </c>
      <c r="I34" s="162"/>
      <c r="J34" s="163"/>
      <c r="K34" s="158"/>
      <c r="L34" s="164" t="str">
        <f t="shared" ref="L34:L38" si="16">IFERROR(+J34/K34,"")</f>
        <v/>
      </c>
      <c r="M34" s="165"/>
      <c r="N34" s="187" t="str">
        <f t="shared" ref="N34:N38" si="17">IFERROR(+L34-H34,"")</f>
        <v/>
      </c>
      <c r="O34" s="166"/>
      <c r="P34" s="189" t="str">
        <f t="shared" ref="P34:P38" si="18">IFERROR(+O34*N34,"")</f>
        <v/>
      </c>
    </row>
    <row r="35" spans="1:16" ht="15.75" x14ac:dyDescent="0.25">
      <c r="A35" s="156"/>
      <c r="B35" s="157"/>
      <c r="C35" s="158"/>
      <c r="D35" s="159"/>
      <c r="E35" s="159"/>
      <c r="F35" s="215">
        <f t="shared" si="5"/>
        <v>2.25</v>
      </c>
      <c r="G35" s="160">
        <f>+F35+E35+D35</f>
        <v>2.25</v>
      </c>
      <c r="H35" s="161" t="str">
        <f>IFERROR(+G35/C35,"")</f>
        <v/>
      </c>
      <c r="I35" s="162"/>
      <c r="J35" s="163"/>
      <c r="K35" s="158"/>
      <c r="L35" s="164" t="str">
        <f t="shared" si="16"/>
        <v/>
      </c>
      <c r="M35" s="165"/>
      <c r="N35" s="187" t="str">
        <f t="shared" si="17"/>
        <v/>
      </c>
      <c r="O35" s="166"/>
      <c r="P35" s="189" t="str">
        <f t="shared" si="18"/>
        <v/>
      </c>
    </row>
    <row r="36" spans="1:16" ht="15.75" x14ac:dyDescent="0.25">
      <c r="A36" s="156"/>
      <c r="B36" s="157"/>
      <c r="C36" s="158"/>
      <c r="D36" s="159"/>
      <c r="E36" s="159"/>
      <c r="F36" s="215">
        <f t="shared" si="5"/>
        <v>2.25</v>
      </c>
      <c r="G36" s="160">
        <f>+F36+E36+D36</f>
        <v>2.25</v>
      </c>
      <c r="H36" s="161" t="str">
        <f>IFERROR(+G36/C36,"")</f>
        <v/>
      </c>
      <c r="I36" s="162"/>
      <c r="J36" s="163"/>
      <c r="K36" s="158"/>
      <c r="L36" s="164" t="str">
        <f t="shared" si="16"/>
        <v/>
      </c>
      <c r="M36" s="165"/>
      <c r="N36" s="187" t="str">
        <f t="shared" si="17"/>
        <v/>
      </c>
      <c r="O36" s="166"/>
      <c r="P36" s="189" t="str">
        <f t="shared" si="18"/>
        <v/>
      </c>
    </row>
    <row r="37" spans="1:16" ht="15.75" x14ac:dyDescent="0.25">
      <c r="A37" s="156"/>
      <c r="B37" s="157"/>
      <c r="C37" s="158"/>
      <c r="D37" s="159"/>
      <c r="E37" s="159"/>
      <c r="F37" s="215">
        <f t="shared" si="5"/>
        <v>2.25</v>
      </c>
      <c r="G37" s="160">
        <f>+F37+E37+D37</f>
        <v>2.25</v>
      </c>
      <c r="H37" s="161" t="str">
        <f>IFERROR(+G37/C37,"")</f>
        <v/>
      </c>
      <c r="I37" s="162"/>
      <c r="J37" s="163"/>
      <c r="K37" s="158"/>
      <c r="L37" s="164" t="str">
        <f t="shared" si="16"/>
        <v/>
      </c>
      <c r="M37" s="165"/>
      <c r="N37" s="187" t="str">
        <f t="shared" si="17"/>
        <v/>
      </c>
      <c r="O37" s="166"/>
      <c r="P37" s="189" t="str">
        <f t="shared" si="18"/>
        <v/>
      </c>
    </row>
    <row r="38" spans="1:16" ht="16.5" thickBot="1" x14ac:dyDescent="0.3">
      <c r="A38" s="167"/>
      <c r="B38" s="168"/>
      <c r="C38" s="169"/>
      <c r="D38" s="170"/>
      <c r="E38" s="170"/>
      <c r="F38" s="216">
        <f t="shared" si="5"/>
        <v>2.25</v>
      </c>
      <c r="G38" s="171">
        <f>+F38+E38+D38</f>
        <v>2.25</v>
      </c>
      <c r="H38" s="172" t="str">
        <f>IFERROR(+G38/C38,"")</f>
        <v/>
      </c>
      <c r="I38" s="173"/>
      <c r="J38" s="174"/>
      <c r="K38" s="169"/>
      <c r="L38" s="175" t="str">
        <f t="shared" si="16"/>
        <v/>
      </c>
      <c r="M38" s="176"/>
      <c r="N38" s="188" t="str">
        <f t="shared" si="17"/>
        <v/>
      </c>
      <c r="O38" s="177"/>
      <c r="P38" s="190" t="str">
        <f t="shared" si="18"/>
        <v/>
      </c>
    </row>
    <row r="39" spans="1:16" ht="17.25" thickTop="1" thickBot="1" x14ac:dyDescent="0.3">
      <c r="A39" s="178"/>
      <c r="B39" s="178"/>
      <c r="C39" s="178"/>
      <c r="D39" s="179"/>
      <c r="E39" s="179"/>
      <c r="F39" s="179"/>
      <c r="G39" s="179"/>
      <c r="H39" s="179"/>
      <c r="I39" s="179"/>
      <c r="J39" s="179"/>
      <c r="K39" s="178"/>
      <c r="L39" s="179"/>
      <c r="M39" s="179"/>
      <c r="N39" s="271" t="s">
        <v>134</v>
      </c>
      <c r="O39" s="272"/>
      <c r="P39" s="191">
        <f>SUM(P5:P38)</f>
        <v>0</v>
      </c>
    </row>
    <row r="40" spans="1:16" ht="15.75" thickTop="1" x14ac:dyDescent="0.25"/>
  </sheetData>
  <sheetProtection algorithmName="SHA-512" hashValue="/nvn00ql2kLGE3Teursv4XVlLdN5eWj0PhQRBRFoUbH9XSQq4h3noTa2ITATTIUXU35pZn3qL1P5haT0Kh3eyQ==" saltValue="99oxqtII9Cnz7DasN7b2Bw==" spinCount="100000" sheet="1" objects="1" scenarios="1" selectLockedCells="1"/>
  <mergeCells count="5">
    <mergeCell ref="A1:P1"/>
    <mergeCell ref="N39:O39"/>
    <mergeCell ref="A3:H3"/>
    <mergeCell ref="J3:L3"/>
    <mergeCell ref="N3:P3"/>
  </mergeCells>
  <pageMargins left="0.2" right="0.2" top="0.5" bottom="0.25" header="0" footer="0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2F6B-C239-4D1F-B9C1-981C302DE09C}">
  <sheetPr>
    <tabColor rgb="FF0070C0"/>
    <pageSetUpPr fitToPage="1"/>
  </sheetPr>
  <dimension ref="A1:U40"/>
  <sheetViews>
    <sheetView tabSelected="1" defaultGridColor="0" colorId="8" zoomScaleNormal="100" workbookViewId="0">
      <selection activeCell="A5" sqref="A5"/>
    </sheetView>
  </sheetViews>
  <sheetFormatPr defaultRowHeight="15" x14ac:dyDescent="0.25"/>
  <cols>
    <col min="1" max="1" width="14.85546875" bestFit="1" customWidth="1"/>
    <col min="2" max="2" width="23.140625" customWidth="1"/>
    <col min="3" max="3" width="8.28515625" customWidth="1"/>
    <col min="4" max="4" width="11.42578125" style="138" customWidth="1"/>
    <col min="5" max="8" width="9.140625" style="138"/>
    <col min="9" max="9" width="1" style="138" customWidth="1"/>
    <col min="10" max="10" width="11.85546875" style="138" customWidth="1"/>
    <col min="12" max="12" width="9.140625" style="138"/>
    <col min="13" max="13" width="1" style="138" customWidth="1"/>
    <col min="14" max="14" width="9.140625" style="138"/>
    <col min="15" max="15" width="11.28515625" customWidth="1"/>
    <col min="16" max="16" width="14.28515625" style="138" customWidth="1"/>
  </cols>
  <sheetData>
    <row r="1" spans="1:21" ht="57.75" thickTop="1" x14ac:dyDescent="0.25">
      <c r="A1" s="268" t="s">
        <v>110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70"/>
      <c r="Q1" s="143"/>
      <c r="R1" s="143"/>
    </row>
    <row r="2" spans="1:21" ht="5.25" customHeight="1" thickBot="1" x14ac:dyDescent="0.3">
      <c r="A2" s="147"/>
      <c r="B2" s="144"/>
      <c r="C2" s="145"/>
      <c r="D2" s="146"/>
      <c r="E2" s="146"/>
      <c r="F2" s="146"/>
      <c r="G2" s="146"/>
      <c r="H2" s="146"/>
      <c r="I2" s="146"/>
      <c r="J2" s="146"/>
      <c r="K2" s="145"/>
      <c r="L2" s="146"/>
      <c r="M2" s="146"/>
      <c r="N2" s="146"/>
      <c r="O2" s="145"/>
      <c r="P2" s="148"/>
    </row>
    <row r="3" spans="1:21" ht="19.5" thickBot="1" x14ac:dyDescent="0.35">
      <c r="A3" s="273" t="s">
        <v>111</v>
      </c>
      <c r="B3" s="274"/>
      <c r="C3" s="274"/>
      <c r="D3" s="274"/>
      <c r="E3" s="274"/>
      <c r="F3" s="274"/>
      <c r="G3" s="274"/>
      <c r="H3" s="286"/>
      <c r="I3" s="139"/>
      <c r="J3" s="275" t="s">
        <v>101</v>
      </c>
      <c r="K3" s="275"/>
      <c r="L3" s="285"/>
      <c r="M3" s="140"/>
      <c r="N3" s="276" t="s">
        <v>99</v>
      </c>
      <c r="O3" s="277"/>
      <c r="P3" s="278"/>
      <c r="R3" s="181"/>
      <c r="S3" s="181"/>
      <c r="T3" s="181"/>
      <c r="U3" s="181"/>
    </row>
    <row r="4" spans="1:21" s="142" customFormat="1" ht="48" customHeight="1" x14ac:dyDescent="0.25">
      <c r="A4" s="149" t="s">
        <v>102</v>
      </c>
      <c r="B4" s="150" t="s">
        <v>91</v>
      </c>
      <c r="C4" s="150" t="s">
        <v>103</v>
      </c>
      <c r="D4" s="151" t="s">
        <v>109</v>
      </c>
      <c r="E4" s="151" t="s">
        <v>108</v>
      </c>
      <c r="F4" s="151" t="s">
        <v>86</v>
      </c>
      <c r="G4" s="151" t="s">
        <v>87</v>
      </c>
      <c r="H4" s="152" t="s">
        <v>104</v>
      </c>
      <c r="I4" s="141"/>
      <c r="J4" s="153" t="s">
        <v>93</v>
      </c>
      <c r="K4" s="154" t="s">
        <v>103</v>
      </c>
      <c r="L4" s="155" t="s">
        <v>105</v>
      </c>
      <c r="M4" s="141"/>
      <c r="N4" s="184" t="s">
        <v>106</v>
      </c>
      <c r="O4" s="185" t="s">
        <v>107</v>
      </c>
      <c r="P4" s="186" t="s">
        <v>99</v>
      </c>
      <c r="R4" s="182"/>
      <c r="S4" s="183"/>
      <c r="T4" s="183"/>
      <c r="U4" s="182"/>
    </row>
    <row r="5" spans="1:21" ht="15.75" x14ac:dyDescent="0.25">
      <c r="A5" s="156"/>
      <c r="B5" s="157"/>
      <c r="C5" s="158"/>
      <c r="D5" s="159"/>
      <c r="E5" s="159"/>
      <c r="F5" s="180">
        <v>2.25</v>
      </c>
      <c r="G5" s="160">
        <f>+F5+E5+D5</f>
        <v>2.25</v>
      </c>
      <c r="H5" s="161" t="str">
        <f>IFERROR(+G5/C5,"")</f>
        <v/>
      </c>
      <c r="I5" s="162"/>
      <c r="J5" s="163"/>
      <c r="K5" s="158"/>
      <c r="L5" s="164" t="str">
        <f>IFERROR(+J5/K5,"")</f>
        <v/>
      </c>
      <c r="M5" s="165"/>
      <c r="N5" s="187" t="str">
        <f>IFERROR(+L5-H5,"")</f>
        <v/>
      </c>
      <c r="O5" s="166"/>
      <c r="P5" s="189" t="str">
        <f>IFERROR(+O5*N5,"")</f>
        <v/>
      </c>
      <c r="R5" s="181"/>
      <c r="S5" s="181"/>
      <c r="T5" s="181"/>
      <c r="U5" s="181"/>
    </row>
    <row r="6" spans="1:21" ht="15.75" x14ac:dyDescent="0.25">
      <c r="A6" s="156"/>
      <c r="B6" s="157"/>
      <c r="C6" s="158"/>
      <c r="D6" s="159"/>
      <c r="E6" s="159"/>
      <c r="F6" s="215">
        <f>IFERROR(+$F$5,"")</f>
        <v>2.25</v>
      </c>
      <c r="G6" s="160">
        <f t="shared" ref="G6:G33" si="0">+F6+E6+D6</f>
        <v>2.25</v>
      </c>
      <c r="H6" s="161" t="str">
        <f t="shared" ref="H6:H33" si="1">IFERROR(+G6/C6,"")</f>
        <v/>
      </c>
      <c r="I6" s="162"/>
      <c r="J6" s="163"/>
      <c r="K6" s="158"/>
      <c r="L6" s="164" t="str">
        <f t="shared" ref="L6:L37" si="2">IFERROR(+J6/K6,"")</f>
        <v/>
      </c>
      <c r="M6" s="165"/>
      <c r="N6" s="187" t="str">
        <f t="shared" ref="N6:N37" si="3">IFERROR(+L6-H6,"")</f>
        <v/>
      </c>
      <c r="O6" s="166"/>
      <c r="P6" s="189" t="str">
        <f t="shared" ref="P6:P37" si="4">IFERROR(+O6*N6,"")</f>
        <v/>
      </c>
      <c r="R6" s="181"/>
      <c r="S6" s="181"/>
      <c r="T6" s="181"/>
      <c r="U6" s="181"/>
    </row>
    <row r="7" spans="1:21" ht="15.75" x14ac:dyDescent="0.25">
      <c r="A7" s="156"/>
      <c r="B7" s="157"/>
      <c r="C7" s="158"/>
      <c r="D7" s="159"/>
      <c r="E7" s="159"/>
      <c r="F7" s="215">
        <f t="shared" ref="F7:F37" si="5">IFERROR(+$F$5,"")</f>
        <v>2.25</v>
      </c>
      <c r="G7" s="160">
        <f t="shared" si="0"/>
        <v>2.25</v>
      </c>
      <c r="H7" s="161" t="str">
        <f t="shared" si="1"/>
        <v/>
      </c>
      <c r="I7" s="162"/>
      <c r="J7" s="163"/>
      <c r="K7" s="158"/>
      <c r="L7" s="164" t="str">
        <f t="shared" si="2"/>
        <v/>
      </c>
      <c r="M7" s="165"/>
      <c r="N7" s="187" t="str">
        <f t="shared" si="3"/>
        <v/>
      </c>
      <c r="O7" s="166"/>
      <c r="P7" s="189" t="str">
        <f t="shared" si="4"/>
        <v/>
      </c>
    </row>
    <row r="8" spans="1:21" ht="15.75" x14ac:dyDescent="0.25">
      <c r="A8" s="156"/>
      <c r="B8" s="157"/>
      <c r="C8" s="158"/>
      <c r="D8" s="159"/>
      <c r="E8" s="159"/>
      <c r="F8" s="215">
        <f t="shared" si="5"/>
        <v>2.25</v>
      </c>
      <c r="G8" s="160">
        <f t="shared" si="0"/>
        <v>2.25</v>
      </c>
      <c r="H8" s="161" t="str">
        <f t="shared" si="1"/>
        <v/>
      </c>
      <c r="I8" s="162"/>
      <c r="J8" s="163"/>
      <c r="K8" s="158"/>
      <c r="L8" s="164" t="str">
        <f t="shared" si="2"/>
        <v/>
      </c>
      <c r="M8" s="165"/>
      <c r="N8" s="187" t="str">
        <f t="shared" si="3"/>
        <v/>
      </c>
      <c r="O8" s="166"/>
      <c r="P8" s="189" t="str">
        <f t="shared" si="4"/>
        <v/>
      </c>
    </row>
    <row r="9" spans="1:21" ht="15.75" x14ac:dyDescent="0.25">
      <c r="A9" s="156"/>
      <c r="B9" s="157"/>
      <c r="C9" s="158"/>
      <c r="D9" s="159"/>
      <c r="E9" s="159"/>
      <c r="F9" s="215">
        <f t="shared" si="5"/>
        <v>2.25</v>
      </c>
      <c r="G9" s="160">
        <f t="shared" si="0"/>
        <v>2.25</v>
      </c>
      <c r="H9" s="161" t="str">
        <f t="shared" si="1"/>
        <v/>
      </c>
      <c r="I9" s="162"/>
      <c r="J9" s="163"/>
      <c r="K9" s="158"/>
      <c r="L9" s="164" t="str">
        <f t="shared" si="2"/>
        <v/>
      </c>
      <c r="M9" s="165"/>
      <c r="N9" s="187" t="str">
        <f t="shared" si="3"/>
        <v/>
      </c>
      <c r="O9" s="166"/>
      <c r="P9" s="189" t="str">
        <f t="shared" si="4"/>
        <v/>
      </c>
    </row>
    <row r="10" spans="1:21" ht="15.75" x14ac:dyDescent="0.25">
      <c r="A10" s="156"/>
      <c r="B10" s="157"/>
      <c r="C10" s="158"/>
      <c r="D10" s="159"/>
      <c r="E10" s="159"/>
      <c r="F10" s="215">
        <f t="shared" si="5"/>
        <v>2.25</v>
      </c>
      <c r="G10" s="160">
        <f t="shared" si="0"/>
        <v>2.25</v>
      </c>
      <c r="H10" s="161" t="str">
        <f t="shared" si="1"/>
        <v/>
      </c>
      <c r="I10" s="162"/>
      <c r="J10" s="163"/>
      <c r="K10" s="158"/>
      <c r="L10" s="164" t="str">
        <f t="shared" si="2"/>
        <v/>
      </c>
      <c r="M10" s="165"/>
      <c r="N10" s="187" t="str">
        <f t="shared" si="3"/>
        <v/>
      </c>
      <c r="O10" s="166"/>
      <c r="P10" s="189" t="str">
        <f t="shared" si="4"/>
        <v/>
      </c>
    </row>
    <row r="11" spans="1:21" ht="15.75" x14ac:dyDescent="0.25">
      <c r="A11" s="156"/>
      <c r="B11" s="157"/>
      <c r="C11" s="158"/>
      <c r="D11" s="159"/>
      <c r="E11" s="159"/>
      <c r="F11" s="215">
        <f t="shared" si="5"/>
        <v>2.25</v>
      </c>
      <c r="G11" s="160">
        <f t="shared" si="0"/>
        <v>2.25</v>
      </c>
      <c r="H11" s="161" t="str">
        <f t="shared" si="1"/>
        <v/>
      </c>
      <c r="I11" s="162"/>
      <c r="J11" s="163"/>
      <c r="K11" s="158"/>
      <c r="L11" s="164" t="str">
        <f t="shared" si="2"/>
        <v/>
      </c>
      <c r="M11" s="165"/>
      <c r="N11" s="187" t="str">
        <f t="shared" si="3"/>
        <v/>
      </c>
      <c r="O11" s="166"/>
      <c r="P11" s="189" t="str">
        <f t="shared" si="4"/>
        <v/>
      </c>
    </row>
    <row r="12" spans="1:21" ht="15.75" x14ac:dyDescent="0.25">
      <c r="A12" s="156"/>
      <c r="B12" s="157"/>
      <c r="C12" s="158"/>
      <c r="D12" s="159"/>
      <c r="E12" s="159"/>
      <c r="F12" s="215">
        <f t="shared" si="5"/>
        <v>2.25</v>
      </c>
      <c r="G12" s="160">
        <f t="shared" si="0"/>
        <v>2.25</v>
      </c>
      <c r="H12" s="161" t="str">
        <f t="shared" si="1"/>
        <v/>
      </c>
      <c r="I12" s="162"/>
      <c r="J12" s="163"/>
      <c r="K12" s="158"/>
      <c r="L12" s="164" t="str">
        <f t="shared" si="2"/>
        <v/>
      </c>
      <c r="M12" s="165"/>
      <c r="N12" s="187" t="str">
        <f t="shared" si="3"/>
        <v/>
      </c>
      <c r="O12" s="166"/>
      <c r="P12" s="189" t="str">
        <f t="shared" si="4"/>
        <v/>
      </c>
    </row>
    <row r="13" spans="1:21" ht="15.75" x14ac:dyDescent="0.25">
      <c r="A13" s="156"/>
      <c r="B13" s="157"/>
      <c r="C13" s="158"/>
      <c r="D13" s="159"/>
      <c r="E13" s="159"/>
      <c r="F13" s="215">
        <f t="shared" si="5"/>
        <v>2.25</v>
      </c>
      <c r="G13" s="160">
        <f t="shared" si="0"/>
        <v>2.25</v>
      </c>
      <c r="H13" s="161" t="str">
        <f t="shared" si="1"/>
        <v/>
      </c>
      <c r="I13" s="162"/>
      <c r="J13" s="163"/>
      <c r="K13" s="158"/>
      <c r="L13" s="164" t="str">
        <f t="shared" si="2"/>
        <v/>
      </c>
      <c r="M13" s="165"/>
      <c r="N13" s="187" t="str">
        <f t="shared" si="3"/>
        <v/>
      </c>
      <c r="O13" s="166"/>
      <c r="P13" s="189" t="str">
        <f t="shared" si="4"/>
        <v/>
      </c>
    </row>
    <row r="14" spans="1:21" ht="15.75" x14ac:dyDescent="0.25">
      <c r="A14" s="156"/>
      <c r="B14" s="157"/>
      <c r="C14" s="158"/>
      <c r="D14" s="159"/>
      <c r="E14" s="159"/>
      <c r="F14" s="215">
        <f t="shared" si="5"/>
        <v>2.25</v>
      </c>
      <c r="G14" s="160">
        <f t="shared" si="0"/>
        <v>2.25</v>
      </c>
      <c r="H14" s="161" t="str">
        <f t="shared" si="1"/>
        <v/>
      </c>
      <c r="I14" s="162"/>
      <c r="J14" s="163"/>
      <c r="K14" s="158"/>
      <c r="L14" s="164" t="str">
        <f t="shared" si="2"/>
        <v/>
      </c>
      <c r="M14" s="165"/>
      <c r="N14" s="187" t="str">
        <f t="shared" si="3"/>
        <v/>
      </c>
      <c r="O14" s="166"/>
      <c r="P14" s="189" t="str">
        <f t="shared" si="4"/>
        <v/>
      </c>
    </row>
    <row r="15" spans="1:21" ht="15.75" x14ac:dyDescent="0.25">
      <c r="A15" s="156"/>
      <c r="B15" s="157"/>
      <c r="C15" s="158"/>
      <c r="D15" s="159"/>
      <c r="E15" s="159"/>
      <c r="F15" s="215">
        <f t="shared" si="5"/>
        <v>2.25</v>
      </c>
      <c r="G15" s="160">
        <f t="shared" si="0"/>
        <v>2.25</v>
      </c>
      <c r="H15" s="161" t="str">
        <f t="shared" si="1"/>
        <v/>
      </c>
      <c r="I15" s="162"/>
      <c r="J15" s="163"/>
      <c r="K15" s="158"/>
      <c r="L15" s="164" t="str">
        <f t="shared" si="2"/>
        <v/>
      </c>
      <c r="M15" s="165"/>
      <c r="N15" s="187" t="str">
        <f t="shared" si="3"/>
        <v/>
      </c>
      <c r="O15" s="166"/>
      <c r="P15" s="189" t="str">
        <f t="shared" si="4"/>
        <v/>
      </c>
    </row>
    <row r="16" spans="1:21" ht="15.75" x14ac:dyDescent="0.25">
      <c r="A16" s="156"/>
      <c r="B16" s="157"/>
      <c r="C16" s="158"/>
      <c r="D16" s="159"/>
      <c r="E16" s="159"/>
      <c r="F16" s="215">
        <f t="shared" si="5"/>
        <v>2.25</v>
      </c>
      <c r="G16" s="160">
        <f t="shared" si="0"/>
        <v>2.25</v>
      </c>
      <c r="H16" s="161" t="str">
        <f t="shared" si="1"/>
        <v/>
      </c>
      <c r="I16" s="162"/>
      <c r="J16" s="163"/>
      <c r="K16" s="158"/>
      <c r="L16" s="164" t="str">
        <f t="shared" si="2"/>
        <v/>
      </c>
      <c r="M16" s="165"/>
      <c r="N16" s="187" t="str">
        <f t="shared" si="3"/>
        <v/>
      </c>
      <c r="O16" s="166"/>
      <c r="P16" s="189" t="str">
        <f t="shared" si="4"/>
        <v/>
      </c>
    </row>
    <row r="17" spans="1:16" ht="15.75" x14ac:dyDescent="0.25">
      <c r="A17" s="156"/>
      <c r="B17" s="157"/>
      <c r="C17" s="158"/>
      <c r="D17" s="159"/>
      <c r="E17" s="159"/>
      <c r="F17" s="215">
        <f t="shared" si="5"/>
        <v>2.25</v>
      </c>
      <c r="G17" s="160">
        <f t="shared" si="0"/>
        <v>2.25</v>
      </c>
      <c r="H17" s="161" t="str">
        <f t="shared" si="1"/>
        <v/>
      </c>
      <c r="I17" s="162"/>
      <c r="J17" s="163"/>
      <c r="K17" s="158"/>
      <c r="L17" s="164" t="str">
        <f t="shared" si="2"/>
        <v/>
      </c>
      <c r="M17" s="165"/>
      <c r="N17" s="187" t="str">
        <f t="shared" si="3"/>
        <v/>
      </c>
      <c r="O17" s="166"/>
      <c r="P17" s="189" t="str">
        <f t="shared" si="4"/>
        <v/>
      </c>
    </row>
    <row r="18" spans="1:16" ht="15.75" x14ac:dyDescent="0.25">
      <c r="A18" s="156"/>
      <c r="B18" s="157"/>
      <c r="C18" s="158"/>
      <c r="D18" s="159"/>
      <c r="E18" s="159"/>
      <c r="F18" s="215">
        <f t="shared" si="5"/>
        <v>2.25</v>
      </c>
      <c r="G18" s="160">
        <f t="shared" si="0"/>
        <v>2.25</v>
      </c>
      <c r="H18" s="161" t="str">
        <f t="shared" si="1"/>
        <v/>
      </c>
      <c r="I18" s="162"/>
      <c r="J18" s="163"/>
      <c r="K18" s="158"/>
      <c r="L18" s="164" t="str">
        <f t="shared" si="2"/>
        <v/>
      </c>
      <c r="M18" s="165"/>
      <c r="N18" s="187" t="str">
        <f t="shared" si="3"/>
        <v/>
      </c>
      <c r="O18" s="166"/>
      <c r="P18" s="189" t="str">
        <f t="shared" si="4"/>
        <v/>
      </c>
    </row>
    <row r="19" spans="1:16" ht="15.75" x14ac:dyDescent="0.25">
      <c r="A19" s="156"/>
      <c r="B19" s="157"/>
      <c r="C19" s="158"/>
      <c r="D19" s="159"/>
      <c r="E19" s="159"/>
      <c r="F19" s="215">
        <f t="shared" si="5"/>
        <v>2.25</v>
      </c>
      <c r="G19" s="160">
        <f t="shared" si="0"/>
        <v>2.25</v>
      </c>
      <c r="H19" s="161" t="str">
        <f t="shared" si="1"/>
        <v/>
      </c>
      <c r="I19" s="162"/>
      <c r="J19" s="163"/>
      <c r="K19" s="158"/>
      <c r="L19" s="164" t="str">
        <f t="shared" si="2"/>
        <v/>
      </c>
      <c r="M19" s="165"/>
      <c r="N19" s="187" t="str">
        <f t="shared" si="3"/>
        <v/>
      </c>
      <c r="O19" s="166"/>
      <c r="P19" s="189" t="str">
        <f t="shared" si="4"/>
        <v/>
      </c>
    </row>
    <row r="20" spans="1:16" ht="15.75" x14ac:dyDescent="0.25">
      <c r="A20" s="156"/>
      <c r="B20" s="157"/>
      <c r="C20" s="158"/>
      <c r="D20" s="159"/>
      <c r="E20" s="159"/>
      <c r="F20" s="215">
        <f t="shared" si="5"/>
        <v>2.25</v>
      </c>
      <c r="G20" s="160">
        <f t="shared" si="0"/>
        <v>2.25</v>
      </c>
      <c r="H20" s="161" t="str">
        <f t="shared" si="1"/>
        <v/>
      </c>
      <c r="I20" s="162"/>
      <c r="J20" s="163"/>
      <c r="K20" s="158"/>
      <c r="L20" s="164" t="str">
        <f t="shared" si="2"/>
        <v/>
      </c>
      <c r="M20" s="165"/>
      <c r="N20" s="187" t="str">
        <f t="shared" si="3"/>
        <v/>
      </c>
      <c r="O20" s="166"/>
      <c r="P20" s="189" t="str">
        <f t="shared" si="4"/>
        <v/>
      </c>
    </row>
    <row r="21" spans="1:16" ht="15.75" x14ac:dyDescent="0.25">
      <c r="A21" s="156"/>
      <c r="B21" s="157"/>
      <c r="C21" s="158"/>
      <c r="D21" s="159"/>
      <c r="E21" s="159"/>
      <c r="F21" s="215">
        <f t="shared" si="5"/>
        <v>2.25</v>
      </c>
      <c r="G21" s="160">
        <f t="shared" si="0"/>
        <v>2.25</v>
      </c>
      <c r="H21" s="161" t="str">
        <f t="shared" si="1"/>
        <v/>
      </c>
      <c r="I21" s="162"/>
      <c r="J21" s="163"/>
      <c r="K21" s="158"/>
      <c r="L21" s="164" t="str">
        <f t="shared" si="2"/>
        <v/>
      </c>
      <c r="M21" s="165"/>
      <c r="N21" s="187" t="str">
        <f t="shared" si="3"/>
        <v/>
      </c>
      <c r="O21" s="166"/>
      <c r="P21" s="189" t="str">
        <f t="shared" si="4"/>
        <v/>
      </c>
    </row>
    <row r="22" spans="1:16" ht="15.75" x14ac:dyDescent="0.25">
      <c r="A22" s="156"/>
      <c r="B22" s="157"/>
      <c r="C22" s="158"/>
      <c r="D22" s="159"/>
      <c r="E22" s="159"/>
      <c r="F22" s="215">
        <f t="shared" si="5"/>
        <v>2.25</v>
      </c>
      <c r="G22" s="160">
        <f t="shared" si="0"/>
        <v>2.25</v>
      </c>
      <c r="H22" s="161" t="str">
        <f t="shared" si="1"/>
        <v/>
      </c>
      <c r="I22" s="162"/>
      <c r="J22" s="163"/>
      <c r="K22" s="158"/>
      <c r="L22" s="164" t="str">
        <f t="shared" si="2"/>
        <v/>
      </c>
      <c r="M22" s="165"/>
      <c r="N22" s="187" t="str">
        <f t="shared" si="3"/>
        <v/>
      </c>
      <c r="O22" s="166"/>
      <c r="P22" s="189" t="str">
        <f t="shared" si="4"/>
        <v/>
      </c>
    </row>
    <row r="23" spans="1:16" ht="15.75" x14ac:dyDescent="0.25">
      <c r="A23" s="156"/>
      <c r="B23" s="157"/>
      <c r="C23" s="158"/>
      <c r="D23" s="159"/>
      <c r="E23" s="159"/>
      <c r="F23" s="215">
        <f t="shared" si="5"/>
        <v>2.25</v>
      </c>
      <c r="G23" s="160">
        <f t="shared" si="0"/>
        <v>2.25</v>
      </c>
      <c r="H23" s="161" t="str">
        <f t="shared" si="1"/>
        <v/>
      </c>
      <c r="I23" s="162"/>
      <c r="J23" s="163"/>
      <c r="K23" s="158"/>
      <c r="L23" s="164" t="str">
        <f t="shared" si="2"/>
        <v/>
      </c>
      <c r="M23" s="165"/>
      <c r="N23" s="187" t="str">
        <f t="shared" si="3"/>
        <v/>
      </c>
      <c r="O23" s="166"/>
      <c r="P23" s="189" t="str">
        <f t="shared" si="4"/>
        <v/>
      </c>
    </row>
    <row r="24" spans="1:16" ht="15.75" x14ac:dyDescent="0.25">
      <c r="A24" s="156"/>
      <c r="B24" s="157"/>
      <c r="C24" s="158"/>
      <c r="D24" s="159"/>
      <c r="E24" s="159"/>
      <c r="F24" s="215">
        <f t="shared" si="5"/>
        <v>2.25</v>
      </c>
      <c r="G24" s="160">
        <f t="shared" si="0"/>
        <v>2.25</v>
      </c>
      <c r="H24" s="161" t="str">
        <f t="shared" si="1"/>
        <v/>
      </c>
      <c r="I24" s="162"/>
      <c r="J24" s="163"/>
      <c r="K24" s="158"/>
      <c r="L24" s="164" t="str">
        <f t="shared" si="2"/>
        <v/>
      </c>
      <c r="M24" s="165"/>
      <c r="N24" s="187" t="str">
        <f t="shared" si="3"/>
        <v/>
      </c>
      <c r="O24" s="166"/>
      <c r="P24" s="189" t="str">
        <f t="shared" si="4"/>
        <v/>
      </c>
    </row>
    <row r="25" spans="1:16" ht="15.75" x14ac:dyDescent="0.25">
      <c r="A25" s="156"/>
      <c r="B25" s="157"/>
      <c r="C25" s="158"/>
      <c r="D25" s="159"/>
      <c r="E25" s="159"/>
      <c r="F25" s="215">
        <f t="shared" si="5"/>
        <v>2.25</v>
      </c>
      <c r="G25" s="160">
        <f t="shared" si="0"/>
        <v>2.25</v>
      </c>
      <c r="H25" s="161" t="str">
        <f t="shared" si="1"/>
        <v/>
      </c>
      <c r="I25" s="162"/>
      <c r="J25" s="163"/>
      <c r="K25" s="158"/>
      <c r="L25" s="164" t="str">
        <f t="shared" si="2"/>
        <v/>
      </c>
      <c r="M25" s="165"/>
      <c r="N25" s="187" t="str">
        <f t="shared" si="3"/>
        <v/>
      </c>
      <c r="O25" s="166"/>
      <c r="P25" s="189" t="str">
        <f t="shared" si="4"/>
        <v/>
      </c>
    </row>
    <row r="26" spans="1:16" ht="15.75" x14ac:dyDescent="0.25">
      <c r="A26" s="156"/>
      <c r="B26" s="157"/>
      <c r="C26" s="158"/>
      <c r="D26" s="159"/>
      <c r="E26" s="159"/>
      <c r="F26" s="215">
        <f t="shared" si="5"/>
        <v>2.25</v>
      </c>
      <c r="G26" s="160">
        <f t="shared" si="0"/>
        <v>2.25</v>
      </c>
      <c r="H26" s="161" t="str">
        <f t="shared" si="1"/>
        <v/>
      </c>
      <c r="I26" s="162"/>
      <c r="J26" s="163"/>
      <c r="K26" s="158"/>
      <c r="L26" s="164" t="str">
        <f t="shared" si="2"/>
        <v/>
      </c>
      <c r="M26" s="165"/>
      <c r="N26" s="187" t="str">
        <f t="shared" si="3"/>
        <v/>
      </c>
      <c r="O26" s="166"/>
      <c r="P26" s="189" t="str">
        <f t="shared" si="4"/>
        <v/>
      </c>
    </row>
    <row r="27" spans="1:16" ht="15.75" x14ac:dyDescent="0.25">
      <c r="A27" s="156"/>
      <c r="B27" s="157"/>
      <c r="C27" s="158"/>
      <c r="D27" s="159"/>
      <c r="E27" s="159"/>
      <c r="F27" s="215">
        <f t="shared" si="5"/>
        <v>2.25</v>
      </c>
      <c r="G27" s="160">
        <f t="shared" si="0"/>
        <v>2.25</v>
      </c>
      <c r="H27" s="161" t="str">
        <f t="shared" si="1"/>
        <v/>
      </c>
      <c r="I27" s="162"/>
      <c r="J27" s="163"/>
      <c r="K27" s="158"/>
      <c r="L27" s="164" t="str">
        <f t="shared" si="2"/>
        <v/>
      </c>
      <c r="M27" s="165"/>
      <c r="N27" s="187" t="str">
        <f t="shared" si="3"/>
        <v/>
      </c>
      <c r="O27" s="166"/>
      <c r="P27" s="189" t="str">
        <f t="shared" si="4"/>
        <v/>
      </c>
    </row>
    <row r="28" spans="1:16" ht="15.75" x14ac:dyDescent="0.25">
      <c r="A28" s="156"/>
      <c r="B28" s="157"/>
      <c r="C28" s="158"/>
      <c r="D28" s="159"/>
      <c r="E28" s="159"/>
      <c r="F28" s="215">
        <f t="shared" si="5"/>
        <v>2.25</v>
      </c>
      <c r="G28" s="160">
        <f t="shared" si="0"/>
        <v>2.25</v>
      </c>
      <c r="H28" s="161" t="str">
        <f t="shared" si="1"/>
        <v/>
      </c>
      <c r="I28" s="162"/>
      <c r="J28" s="163"/>
      <c r="K28" s="158"/>
      <c r="L28" s="164" t="str">
        <f t="shared" si="2"/>
        <v/>
      </c>
      <c r="M28" s="165"/>
      <c r="N28" s="187" t="str">
        <f t="shared" si="3"/>
        <v/>
      </c>
      <c r="O28" s="166"/>
      <c r="P28" s="189" t="str">
        <f t="shared" si="4"/>
        <v/>
      </c>
    </row>
    <row r="29" spans="1:16" ht="15.75" x14ac:dyDescent="0.25">
      <c r="A29" s="156"/>
      <c r="B29" s="157"/>
      <c r="C29" s="158"/>
      <c r="D29" s="159"/>
      <c r="E29" s="159"/>
      <c r="F29" s="215">
        <f t="shared" si="5"/>
        <v>2.25</v>
      </c>
      <c r="G29" s="160">
        <f t="shared" si="0"/>
        <v>2.25</v>
      </c>
      <c r="H29" s="161" t="str">
        <f t="shared" si="1"/>
        <v/>
      </c>
      <c r="I29" s="162"/>
      <c r="J29" s="163"/>
      <c r="K29" s="158"/>
      <c r="L29" s="164" t="str">
        <f t="shared" si="2"/>
        <v/>
      </c>
      <c r="M29" s="165"/>
      <c r="N29" s="187" t="str">
        <f t="shared" si="3"/>
        <v/>
      </c>
      <c r="O29" s="166"/>
      <c r="P29" s="189" t="str">
        <f t="shared" si="4"/>
        <v/>
      </c>
    </row>
    <row r="30" spans="1:16" ht="15.75" x14ac:dyDescent="0.25">
      <c r="A30" s="156"/>
      <c r="B30" s="157"/>
      <c r="C30" s="158"/>
      <c r="D30" s="159"/>
      <c r="E30" s="159"/>
      <c r="F30" s="215">
        <f t="shared" si="5"/>
        <v>2.25</v>
      </c>
      <c r="G30" s="160">
        <f t="shared" si="0"/>
        <v>2.25</v>
      </c>
      <c r="H30" s="161" t="str">
        <f t="shared" si="1"/>
        <v/>
      </c>
      <c r="I30" s="162"/>
      <c r="J30" s="163"/>
      <c r="K30" s="158"/>
      <c r="L30" s="164" t="str">
        <f t="shared" si="2"/>
        <v/>
      </c>
      <c r="M30" s="165"/>
      <c r="N30" s="187" t="str">
        <f t="shared" si="3"/>
        <v/>
      </c>
      <c r="O30" s="166"/>
      <c r="P30" s="189" t="str">
        <f t="shared" si="4"/>
        <v/>
      </c>
    </row>
    <row r="31" spans="1:16" ht="15.75" x14ac:dyDescent="0.25">
      <c r="A31" s="156"/>
      <c r="B31" s="157"/>
      <c r="C31" s="158"/>
      <c r="D31" s="159"/>
      <c r="E31" s="159"/>
      <c r="F31" s="215">
        <f t="shared" si="5"/>
        <v>2.25</v>
      </c>
      <c r="G31" s="160">
        <f t="shared" si="0"/>
        <v>2.25</v>
      </c>
      <c r="H31" s="161" t="str">
        <f t="shared" si="1"/>
        <v/>
      </c>
      <c r="I31" s="162"/>
      <c r="J31" s="163"/>
      <c r="K31" s="158"/>
      <c r="L31" s="164" t="str">
        <f t="shared" si="2"/>
        <v/>
      </c>
      <c r="M31" s="165"/>
      <c r="N31" s="187" t="str">
        <f t="shared" si="3"/>
        <v/>
      </c>
      <c r="O31" s="166"/>
      <c r="P31" s="189" t="str">
        <f t="shared" si="4"/>
        <v/>
      </c>
    </row>
    <row r="32" spans="1:16" ht="15.75" x14ac:dyDescent="0.25">
      <c r="A32" s="156"/>
      <c r="B32" s="157"/>
      <c r="C32" s="158"/>
      <c r="D32" s="159"/>
      <c r="E32" s="159"/>
      <c r="F32" s="215">
        <f t="shared" si="5"/>
        <v>2.25</v>
      </c>
      <c r="G32" s="160">
        <f t="shared" si="0"/>
        <v>2.25</v>
      </c>
      <c r="H32" s="161" t="str">
        <f t="shared" si="1"/>
        <v/>
      </c>
      <c r="I32" s="162"/>
      <c r="J32" s="163"/>
      <c r="K32" s="158"/>
      <c r="L32" s="164" t="str">
        <f t="shared" si="2"/>
        <v/>
      </c>
      <c r="M32" s="165"/>
      <c r="N32" s="187" t="str">
        <f t="shared" si="3"/>
        <v/>
      </c>
      <c r="O32" s="166"/>
      <c r="P32" s="189" t="str">
        <f t="shared" si="4"/>
        <v/>
      </c>
    </row>
    <row r="33" spans="1:16" ht="15.75" x14ac:dyDescent="0.25">
      <c r="A33" s="156"/>
      <c r="B33" s="157"/>
      <c r="C33" s="158"/>
      <c r="D33" s="159"/>
      <c r="E33" s="159"/>
      <c r="F33" s="215">
        <f t="shared" si="5"/>
        <v>2.25</v>
      </c>
      <c r="G33" s="160">
        <f t="shared" si="0"/>
        <v>2.25</v>
      </c>
      <c r="H33" s="161" t="str">
        <f t="shared" si="1"/>
        <v/>
      </c>
      <c r="I33" s="162"/>
      <c r="J33" s="163"/>
      <c r="K33" s="158"/>
      <c r="L33" s="164" t="str">
        <f t="shared" si="2"/>
        <v/>
      </c>
      <c r="M33" s="165"/>
      <c r="N33" s="187" t="str">
        <f t="shared" si="3"/>
        <v/>
      </c>
      <c r="O33" s="166"/>
      <c r="P33" s="189" t="str">
        <f t="shared" si="4"/>
        <v/>
      </c>
    </row>
    <row r="34" spans="1:16" ht="15.75" x14ac:dyDescent="0.25">
      <c r="A34" s="156"/>
      <c r="B34" s="157"/>
      <c r="C34" s="158"/>
      <c r="D34" s="159"/>
      <c r="E34" s="159"/>
      <c r="F34" s="215">
        <f t="shared" si="5"/>
        <v>2.25</v>
      </c>
      <c r="G34" s="160">
        <f>+F34+E34+D34</f>
        <v>2.25</v>
      </c>
      <c r="H34" s="161" t="str">
        <f>IFERROR(+G34/C34,"")</f>
        <v/>
      </c>
      <c r="I34" s="162"/>
      <c r="J34" s="163"/>
      <c r="K34" s="158"/>
      <c r="L34" s="164" t="str">
        <f t="shared" si="2"/>
        <v/>
      </c>
      <c r="M34" s="165"/>
      <c r="N34" s="187" t="str">
        <f t="shared" si="3"/>
        <v/>
      </c>
      <c r="O34" s="166"/>
      <c r="P34" s="189" t="str">
        <f t="shared" si="4"/>
        <v/>
      </c>
    </row>
    <row r="35" spans="1:16" ht="15.75" x14ac:dyDescent="0.25">
      <c r="A35" s="156"/>
      <c r="B35" s="157"/>
      <c r="C35" s="158"/>
      <c r="D35" s="159"/>
      <c r="E35" s="159"/>
      <c r="F35" s="215">
        <f t="shared" si="5"/>
        <v>2.25</v>
      </c>
      <c r="G35" s="160">
        <f>+F35+E35+D35</f>
        <v>2.25</v>
      </c>
      <c r="H35" s="161" t="str">
        <f>IFERROR(+G35/C35,"")</f>
        <v/>
      </c>
      <c r="I35" s="162"/>
      <c r="J35" s="163"/>
      <c r="K35" s="158"/>
      <c r="L35" s="164" t="str">
        <f t="shared" si="2"/>
        <v/>
      </c>
      <c r="M35" s="165"/>
      <c r="N35" s="187" t="str">
        <f t="shared" si="3"/>
        <v/>
      </c>
      <c r="O35" s="166"/>
      <c r="P35" s="189" t="str">
        <f t="shared" si="4"/>
        <v/>
      </c>
    </row>
    <row r="36" spans="1:16" ht="15.75" x14ac:dyDescent="0.25">
      <c r="A36" s="156"/>
      <c r="B36" s="157"/>
      <c r="C36" s="158"/>
      <c r="D36" s="159"/>
      <c r="E36" s="159"/>
      <c r="F36" s="215">
        <f t="shared" si="5"/>
        <v>2.25</v>
      </c>
      <c r="G36" s="160">
        <f>+F36+E36+D36</f>
        <v>2.25</v>
      </c>
      <c r="H36" s="161" t="str">
        <f>IFERROR(+G36/C36,"")</f>
        <v/>
      </c>
      <c r="I36" s="162"/>
      <c r="J36" s="163"/>
      <c r="K36" s="158"/>
      <c r="L36" s="164" t="str">
        <f t="shared" si="2"/>
        <v/>
      </c>
      <c r="M36" s="165"/>
      <c r="N36" s="187" t="str">
        <f t="shared" si="3"/>
        <v/>
      </c>
      <c r="O36" s="166"/>
      <c r="P36" s="189" t="str">
        <f t="shared" si="4"/>
        <v/>
      </c>
    </row>
    <row r="37" spans="1:16" ht="16.5" thickBot="1" x14ac:dyDescent="0.3">
      <c r="A37" s="167"/>
      <c r="B37" s="168"/>
      <c r="C37" s="169"/>
      <c r="D37" s="170"/>
      <c r="E37" s="170"/>
      <c r="F37" s="216">
        <f t="shared" si="5"/>
        <v>2.25</v>
      </c>
      <c r="G37" s="171">
        <f>+F37+E37+D37</f>
        <v>2.25</v>
      </c>
      <c r="H37" s="172" t="str">
        <f>IFERROR(+G37/C37,"")</f>
        <v/>
      </c>
      <c r="I37" s="173"/>
      <c r="J37" s="174"/>
      <c r="K37" s="169"/>
      <c r="L37" s="175" t="str">
        <f t="shared" si="2"/>
        <v/>
      </c>
      <c r="M37" s="176"/>
      <c r="N37" s="188" t="str">
        <f t="shared" si="3"/>
        <v/>
      </c>
      <c r="O37" s="177"/>
      <c r="P37" s="190" t="str">
        <f t="shared" si="4"/>
        <v/>
      </c>
    </row>
    <row r="38" spans="1:16" ht="17.25" thickTop="1" thickBot="1" x14ac:dyDescent="0.3">
      <c r="A38" s="178"/>
      <c r="B38" s="178"/>
      <c r="C38" s="178"/>
      <c r="D38" s="179"/>
      <c r="E38" s="179"/>
      <c r="F38" s="179"/>
      <c r="G38" s="179"/>
      <c r="H38" s="179"/>
      <c r="I38" s="179"/>
      <c r="J38" s="179"/>
      <c r="K38" s="178"/>
      <c r="L38" s="179"/>
      <c r="M38" s="179"/>
      <c r="N38" s="279" t="s">
        <v>133</v>
      </c>
      <c r="O38" s="280"/>
      <c r="P38" s="281">
        <f>SUM(P5:P37)</f>
        <v>0</v>
      </c>
    </row>
    <row r="39" spans="1:16" ht="17.25" thickTop="1" thickBot="1" x14ac:dyDescent="0.3">
      <c r="N39" s="282" t="s">
        <v>99</v>
      </c>
      <c r="O39" s="283"/>
      <c r="P39" s="284">
        <f>+'Fee For Service'!P39+'Fee For Service (2)'!P38</f>
        <v>0</v>
      </c>
    </row>
    <row r="40" spans="1:16" ht="15.75" thickTop="1" x14ac:dyDescent="0.25"/>
  </sheetData>
  <sheetProtection algorithmName="SHA-512" hashValue="xDvtHxI9sv0V3LIbJ2pzu9Ew975luGJ7URAqfZN+GRo/+djWsmQ/ir9/3+h5dy5Npa5VuXoV0sRJtBha5skkTg==" saltValue="59ZprGtB2+cXnJvRJiQGrA==" spinCount="100000" sheet="1" objects="1" scenarios="1" selectLockedCells="1"/>
  <mergeCells count="6">
    <mergeCell ref="A1:P1"/>
    <mergeCell ref="A3:H3"/>
    <mergeCell ref="J3:L3"/>
    <mergeCell ref="N3:P3"/>
    <mergeCell ref="N38:O38"/>
    <mergeCell ref="N39:O39"/>
  </mergeCells>
  <pageMargins left="0.2" right="0.2" top="0.5" bottom="0.25" header="0" footer="0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Direct Delivery (Brown Box)</vt:lpstr>
      <vt:lpstr>Fee For Service</vt:lpstr>
      <vt:lpstr>Fee For Service (2)</vt:lpstr>
      <vt:lpstr>'Direct Delivery (Brown Box)'!Print_Area</vt:lpstr>
      <vt:lpstr>'Fee For Service (2)'!Print_Area</vt:lpstr>
      <vt:lpstr>'Direct Delivery (Brown Box)'!Print_Titles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McCullick, Ronda</dc:creator>
  <cp:lastModifiedBy>Kenkel, Rick</cp:lastModifiedBy>
  <cp:lastPrinted>2025-01-16T14:38:57Z</cp:lastPrinted>
  <dcterms:created xsi:type="dcterms:W3CDTF">2022-12-16T13:48:52Z</dcterms:created>
  <dcterms:modified xsi:type="dcterms:W3CDTF">2025-01-16T14:41:11Z</dcterms:modified>
</cp:coreProperties>
</file>